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slicers/slicer2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i unidad\Departamento de Coyuntura Macrofiscal\Angie\2023\Situfin\Informe\"/>
    </mc:Choice>
  </mc:AlternateContent>
  <xr:revisionPtr revIDLastSave="0" documentId="13_ncr:1_{44274AE0-C2DC-492C-BC58-8047DF019DAC}" xr6:coauthVersionLast="47" xr6:coauthVersionMax="47" xr10:uidLastSave="{00000000-0000-0000-0000-000000000000}"/>
  <bookViews>
    <workbookView showSheetTabs="0" xWindow="-120" yWindow="-120" windowWidth="20730" windowHeight="11040" tabRatio="914" xr2:uid="{00000000-000D-0000-FFFF-FFFF00000000}"/>
  </bookViews>
  <sheets>
    <sheet name="Informe" sheetId="12" r:id="rId1"/>
    <sheet name="1" sheetId="13" r:id="rId2"/>
    <sheet name="2" sheetId="14" r:id="rId3"/>
    <sheet name="CA Informe" sheetId="10" state="hidden" r:id="rId4"/>
    <sheet name="Situfin serie mensual" sheetId="2" state="hidden" r:id="rId5"/>
    <sheet name="Aux" sheetId="3" state="hidden" r:id="rId6"/>
  </sheets>
  <externalReferences>
    <externalReference r:id="rId7"/>
  </externalReferences>
  <definedNames>
    <definedName name="acentral" localSheetId="1">#REF!</definedName>
    <definedName name="acentral" localSheetId="2">#REF!</definedName>
    <definedName name="acentral" localSheetId="0">#REF!</definedName>
    <definedName name="acentral">#REF!</definedName>
    <definedName name="_xlnm.Print_Area" localSheetId="1">'1'!$A$1:$H$104</definedName>
    <definedName name="cambio">[1]Aux!$G$3:$H$20</definedName>
    <definedName name="Meses">Aux!$A$3:$B$14</definedName>
    <definedName name="PIBNOMG">Aux!$D$2:$E$24</definedName>
    <definedName name="SegmentaciónDeDatos_Año1">#N/A</definedName>
    <definedName name="SegmentaciónDeDatos_Mes">#N/A</definedName>
    <definedName name="tipo_cambio">Aux!$G$3:$H$23</definedName>
  </definedNames>
  <calcPr calcId="191029"/>
  <pivotCaches>
    <pivotCache cacheId="0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io-2e55ec6e-ecfe-473b-a0f2-a7becd00e995" name="Calendario" connection="Conexió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3" l="1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2" i="13"/>
  <c r="C10" i="13"/>
  <c r="F11" i="13" l="1"/>
  <c r="F15" i="13"/>
  <c r="F34" i="13"/>
  <c r="F71" i="13"/>
  <c r="F73" i="13"/>
  <c r="F74" i="13"/>
  <c r="F80" i="13"/>
  <c r="F82" i="13"/>
  <c r="F89" i="13"/>
  <c r="F93" i="13"/>
  <c r="F96" i="13"/>
  <c r="E101" i="13" l="1"/>
  <c r="B101" i="13"/>
  <c r="E100" i="13"/>
  <c r="B100" i="13"/>
  <c r="C100" i="13" l="1"/>
  <c r="D100" i="13" s="1"/>
  <c r="C101" i="13" l="1"/>
  <c r="D101" i="13" s="1"/>
  <c r="C12" i="14" l="1"/>
  <c r="D12" i="14"/>
  <c r="E12" i="14"/>
  <c r="F12" i="14"/>
  <c r="G12" i="14"/>
  <c r="H12" i="14"/>
  <c r="I12" i="14"/>
  <c r="J12" i="14"/>
  <c r="K12" i="14"/>
  <c r="L12" i="14"/>
  <c r="M12" i="14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6" i="14"/>
  <c r="D16" i="14"/>
  <c r="E16" i="14"/>
  <c r="F16" i="14"/>
  <c r="G16" i="14"/>
  <c r="H16" i="14"/>
  <c r="I16" i="14"/>
  <c r="J16" i="14"/>
  <c r="K16" i="14"/>
  <c r="L16" i="14"/>
  <c r="M16" i="14"/>
  <c r="C17" i="14"/>
  <c r="D17" i="14"/>
  <c r="E17" i="14"/>
  <c r="F17" i="14"/>
  <c r="G17" i="14"/>
  <c r="H17" i="14"/>
  <c r="I17" i="14"/>
  <c r="J17" i="14"/>
  <c r="K17" i="14"/>
  <c r="L17" i="14"/>
  <c r="M17" i="14"/>
  <c r="C18" i="14"/>
  <c r="D18" i="14"/>
  <c r="E18" i="14"/>
  <c r="F18" i="14"/>
  <c r="G18" i="14"/>
  <c r="H18" i="14"/>
  <c r="I18" i="14"/>
  <c r="J18" i="14"/>
  <c r="K18" i="14"/>
  <c r="L18" i="14"/>
  <c r="M18" i="14"/>
  <c r="C19" i="14"/>
  <c r="D19" i="14"/>
  <c r="E19" i="14"/>
  <c r="F19" i="14"/>
  <c r="G19" i="14"/>
  <c r="H19" i="14"/>
  <c r="I19" i="14"/>
  <c r="J19" i="14"/>
  <c r="K19" i="14"/>
  <c r="L19" i="14"/>
  <c r="M19" i="14"/>
  <c r="C20" i="14"/>
  <c r="D20" i="14"/>
  <c r="E20" i="14"/>
  <c r="F20" i="14"/>
  <c r="G20" i="14"/>
  <c r="H20" i="14"/>
  <c r="I20" i="14"/>
  <c r="J20" i="14"/>
  <c r="K20" i="14"/>
  <c r="L20" i="14"/>
  <c r="M20" i="14"/>
  <c r="C21" i="14"/>
  <c r="D21" i="14"/>
  <c r="E21" i="14"/>
  <c r="F21" i="14"/>
  <c r="G21" i="14"/>
  <c r="H21" i="14"/>
  <c r="I21" i="14"/>
  <c r="J21" i="14"/>
  <c r="K21" i="14"/>
  <c r="L21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C23" i="14"/>
  <c r="D23" i="14"/>
  <c r="E23" i="14"/>
  <c r="F23" i="14"/>
  <c r="G23" i="14"/>
  <c r="H23" i="14"/>
  <c r="I23" i="14"/>
  <c r="J23" i="14"/>
  <c r="K23" i="14"/>
  <c r="L23" i="14"/>
  <c r="M23" i="14"/>
  <c r="C24" i="14"/>
  <c r="D24" i="14"/>
  <c r="E24" i="14"/>
  <c r="F24" i="14"/>
  <c r="G24" i="14"/>
  <c r="H24" i="14"/>
  <c r="I24" i="14"/>
  <c r="J24" i="14"/>
  <c r="K24" i="14"/>
  <c r="L24" i="14"/>
  <c r="M24" i="14"/>
  <c r="C25" i="14"/>
  <c r="D25" i="14"/>
  <c r="E25" i="14"/>
  <c r="F25" i="14"/>
  <c r="G25" i="14"/>
  <c r="H25" i="14"/>
  <c r="I25" i="14"/>
  <c r="J25" i="14"/>
  <c r="K25" i="14"/>
  <c r="L25" i="14"/>
  <c r="M25" i="14"/>
  <c r="C26" i="14"/>
  <c r="D26" i="14"/>
  <c r="E26" i="14"/>
  <c r="F26" i="14"/>
  <c r="G26" i="14"/>
  <c r="H26" i="14"/>
  <c r="I26" i="14"/>
  <c r="J26" i="14"/>
  <c r="K26" i="14"/>
  <c r="L26" i="14"/>
  <c r="M26" i="14"/>
  <c r="C27" i="14"/>
  <c r="D27" i="14"/>
  <c r="E27" i="14"/>
  <c r="F27" i="14"/>
  <c r="G27" i="14"/>
  <c r="H27" i="14"/>
  <c r="I27" i="14"/>
  <c r="J27" i="14"/>
  <c r="K27" i="14"/>
  <c r="L27" i="14"/>
  <c r="M27" i="14"/>
  <c r="C28" i="14"/>
  <c r="D28" i="14"/>
  <c r="E28" i="14"/>
  <c r="F28" i="14"/>
  <c r="G28" i="14"/>
  <c r="H28" i="14"/>
  <c r="I28" i="14"/>
  <c r="J28" i="14"/>
  <c r="K28" i="14"/>
  <c r="L28" i="14"/>
  <c r="M28" i="14"/>
  <c r="C29" i="14"/>
  <c r="D29" i="14"/>
  <c r="E29" i="14"/>
  <c r="F29" i="14"/>
  <c r="G29" i="14"/>
  <c r="H29" i="14"/>
  <c r="I29" i="14"/>
  <c r="J29" i="14"/>
  <c r="K29" i="14"/>
  <c r="L29" i="14"/>
  <c r="M29" i="14"/>
  <c r="C30" i="14"/>
  <c r="D30" i="14"/>
  <c r="E30" i="14"/>
  <c r="F30" i="14"/>
  <c r="G30" i="14"/>
  <c r="H30" i="14"/>
  <c r="I30" i="14"/>
  <c r="J30" i="14"/>
  <c r="K30" i="14"/>
  <c r="L30" i="14"/>
  <c r="M30" i="14"/>
  <c r="C31" i="14"/>
  <c r="D31" i="14"/>
  <c r="E31" i="14"/>
  <c r="F31" i="14"/>
  <c r="G31" i="14"/>
  <c r="H31" i="14"/>
  <c r="I31" i="14"/>
  <c r="J31" i="14"/>
  <c r="K31" i="14"/>
  <c r="L31" i="14"/>
  <c r="M31" i="14"/>
  <c r="C32" i="14"/>
  <c r="D32" i="14"/>
  <c r="E32" i="14"/>
  <c r="F32" i="14"/>
  <c r="G32" i="14"/>
  <c r="H32" i="14"/>
  <c r="I32" i="14"/>
  <c r="J32" i="14"/>
  <c r="K32" i="14"/>
  <c r="L32" i="14"/>
  <c r="M32" i="14"/>
  <c r="C33" i="14"/>
  <c r="D33" i="14"/>
  <c r="E33" i="14"/>
  <c r="F33" i="14"/>
  <c r="G33" i="14"/>
  <c r="H33" i="14"/>
  <c r="I33" i="14"/>
  <c r="J33" i="14"/>
  <c r="K33" i="14"/>
  <c r="L33" i="14"/>
  <c r="M33" i="14"/>
  <c r="C34" i="14"/>
  <c r="D34" i="14"/>
  <c r="E34" i="14"/>
  <c r="F34" i="14"/>
  <c r="G34" i="14"/>
  <c r="H34" i="14"/>
  <c r="I34" i="14"/>
  <c r="J34" i="14"/>
  <c r="K34" i="14"/>
  <c r="L34" i="14"/>
  <c r="M34" i="14"/>
  <c r="C35" i="14"/>
  <c r="D35" i="14"/>
  <c r="E35" i="14"/>
  <c r="F35" i="14"/>
  <c r="G35" i="14"/>
  <c r="H35" i="14"/>
  <c r="I35" i="14"/>
  <c r="J35" i="14"/>
  <c r="K35" i="14"/>
  <c r="K100" i="14" s="1"/>
  <c r="L35" i="14"/>
  <c r="L100" i="14" s="1"/>
  <c r="M35" i="14"/>
  <c r="C36" i="14"/>
  <c r="D36" i="14"/>
  <c r="E36" i="14"/>
  <c r="F36" i="14"/>
  <c r="G36" i="14"/>
  <c r="H36" i="14"/>
  <c r="I36" i="14"/>
  <c r="J36" i="14"/>
  <c r="K36" i="14"/>
  <c r="L36" i="14"/>
  <c r="M36" i="14"/>
  <c r="C37" i="14"/>
  <c r="D37" i="14"/>
  <c r="E37" i="14"/>
  <c r="F37" i="14"/>
  <c r="G37" i="14"/>
  <c r="H37" i="14"/>
  <c r="I37" i="14"/>
  <c r="J37" i="14"/>
  <c r="K37" i="14"/>
  <c r="L37" i="14"/>
  <c r="M37" i="14"/>
  <c r="C38" i="14"/>
  <c r="D38" i="14"/>
  <c r="E38" i="14"/>
  <c r="F38" i="14"/>
  <c r="G38" i="14"/>
  <c r="H38" i="14"/>
  <c r="I38" i="14"/>
  <c r="J38" i="14"/>
  <c r="K38" i="14"/>
  <c r="L38" i="14"/>
  <c r="M38" i="14"/>
  <c r="C39" i="14"/>
  <c r="D39" i="14"/>
  <c r="E39" i="14"/>
  <c r="F39" i="14"/>
  <c r="G39" i="14"/>
  <c r="H39" i="14"/>
  <c r="I39" i="14"/>
  <c r="J39" i="14"/>
  <c r="K39" i="14"/>
  <c r="L39" i="14"/>
  <c r="M39" i="14"/>
  <c r="C40" i="14"/>
  <c r="D40" i="14"/>
  <c r="E40" i="14"/>
  <c r="F40" i="14"/>
  <c r="G40" i="14"/>
  <c r="H40" i="14"/>
  <c r="I40" i="14"/>
  <c r="J40" i="14"/>
  <c r="K40" i="14"/>
  <c r="L40" i="14"/>
  <c r="M40" i="14"/>
  <c r="C41" i="14"/>
  <c r="D41" i="14"/>
  <c r="E41" i="14"/>
  <c r="F41" i="14"/>
  <c r="G41" i="14"/>
  <c r="H41" i="14"/>
  <c r="I41" i="14"/>
  <c r="J41" i="14"/>
  <c r="K41" i="14"/>
  <c r="L41" i="14"/>
  <c r="M41" i="14"/>
  <c r="C42" i="14"/>
  <c r="D42" i="14"/>
  <c r="E42" i="14"/>
  <c r="F42" i="14"/>
  <c r="G42" i="14"/>
  <c r="H42" i="14"/>
  <c r="I42" i="14"/>
  <c r="J42" i="14"/>
  <c r="K42" i="14"/>
  <c r="L42" i="14"/>
  <c r="M42" i="14"/>
  <c r="C43" i="14"/>
  <c r="D43" i="14"/>
  <c r="E43" i="14"/>
  <c r="F43" i="14"/>
  <c r="G43" i="14"/>
  <c r="H43" i="14"/>
  <c r="I43" i="14"/>
  <c r="J43" i="14"/>
  <c r="K43" i="14"/>
  <c r="L43" i="14"/>
  <c r="M43" i="14"/>
  <c r="C44" i="14"/>
  <c r="D44" i="14"/>
  <c r="E44" i="14"/>
  <c r="F44" i="14"/>
  <c r="G44" i="14"/>
  <c r="H44" i="14"/>
  <c r="I44" i="14"/>
  <c r="J44" i="14"/>
  <c r="K44" i="14"/>
  <c r="L44" i="14"/>
  <c r="M44" i="14"/>
  <c r="C45" i="14"/>
  <c r="D45" i="14"/>
  <c r="E45" i="14"/>
  <c r="F45" i="14"/>
  <c r="G45" i="14"/>
  <c r="H45" i="14"/>
  <c r="I45" i="14"/>
  <c r="J45" i="14"/>
  <c r="K45" i="14"/>
  <c r="L45" i="14"/>
  <c r="M45" i="14"/>
  <c r="C46" i="14"/>
  <c r="D46" i="14"/>
  <c r="E46" i="14"/>
  <c r="F46" i="14"/>
  <c r="G46" i="14"/>
  <c r="H46" i="14"/>
  <c r="I46" i="14"/>
  <c r="J46" i="14"/>
  <c r="K46" i="14"/>
  <c r="L46" i="14"/>
  <c r="M46" i="14"/>
  <c r="C47" i="14"/>
  <c r="D47" i="14"/>
  <c r="E47" i="14"/>
  <c r="F47" i="14"/>
  <c r="G47" i="14"/>
  <c r="H47" i="14"/>
  <c r="I47" i="14"/>
  <c r="J47" i="14"/>
  <c r="K47" i="14"/>
  <c r="L47" i="14"/>
  <c r="M47" i="14"/>
  <c r="C48" i="14"/>
  <c r="D48" i="14"/>
  <c r="E48" i="14"/>
  <c r="F48" i="14"/>
  <c r="G48" i="14"/>
  <c r="H48" i="14"/>
  <c r="I48" i="14"/>
  <c r="J48" i="14"/>
  <c r="K48" i="14"/>
  <c r="L48" i="14"/>
  <c r="M48" i="14"/>
  <c r="C49" i="14"/>
  <c r="D49" i="14"/>
  <c r="E49" i="14"/>
  <c r="F49" i="14"/>
  <c r="G49" i="14"/>
  <c r="H49" i="14"/>
  <c r="I49" i="14"/>
  <c r="J49" i="14"/>
  <c r="K49" i="14"/>
  <c r="L49" i="14"/>
  <c r="M49" i="14"/>
  <c r="C50" i="14"/>
  <c r="D50" i="14"/>
  <c r="E50" i="14"/>
  <c r="F50" i="14"/>
  <c r="G50" i="14"/>
  <c r="H50" i="14"/>
  <c r="I50" i="14"/>
  <c r="J50" i="14"/>
  <c r="K50" i="14"/>
  <c r="L50" i="14"/>
  <c r="M50" i="14"/>
  <c r="C51" i="14"/>
  <c r="D51" i="14"/>
  <c r="E51" i="14"/>
  <c r="F51" i="14"/>
  <c r="G51" i="14"/>
  <c r="H51" i="14"/>
  <c r="I51" i="14"/>
  <c r="J51" i="14"/>
  <c r="K51" i="14"/>
  <c r="L51" i="14"/>
  <c r="M51" i="14"/>
  <c r="C52" i="14"/>
  <c r="D52" i="14"/>
  <c r="E52" i="14"/>
  <c r="F52" i="14"/>
  <c r="G52" i="14"/>
  <c r="H52" i="14"/>
  <c r="I52" i="14"/>
  <c r="J52" i="14"/>
  <c r="K52" i="14"/>
  <c r="L52" i="14"/>
  <c r="M52" i="14"/>
  <c r="C53" i="14"/>
  <c r="D53" i="14"/>
  <c r="E53" i="14"/>
  <c r="F53" i="14"/>
  <c r="G53" i="14"/>
  <c r="H53" i="14"/>
  <c r="I53" i="14"/>
  <c r="J53" i="14"/>
  <c r="K53" i="14"/>
  <c r="L53" i="14"/>
  <c r="M53" i="14"/>
  <c r="C54" i="14"/>
  <c r="D54" i="14"/>
  <c r="E54" i="14"/>
  <c r="F54" i="14"/>
  <c r="G54" i="14"/>
  <c r="H54" i="14"/>
  <c r="I54" i="14"/>
  <c r="J54" i="14"/>
  <c r="K54" i="14"/>
  <c r="L54" i="14"/>
  <c r="M54" i="14"/>
  <c r="C55" i="14"/>
  <c r="D55" i="14"/>
  <c r="E55" i="14"/>
  <c r="F55" i="14"/>
  <c r="G55" i="14"/>
  <c r="H55" i="14"/>
  <c r="I55" i="14"/>
  <c r="J55" i="14"/>
  <c r="K55" i="14"/>
  <c r="L55" i="14"/>
  <c r="M55" i="14"/>
  <c r="C56" i="14"/>
  <c r="D56" i="14"/>
  <c r="E56" i="14"/>
  <c r="F56" i="14"/>
  <c r="G56" i="14"/>
  <c r="H56" i="14"/>
  <c r="I56" i="14"/>
  <c r="J56" i="14"/>
  <c r="K56" i="14"/>
  <c r="L56" i="14"/>
  <c r="M56" i="14"/>
  <c r="C57" i="14"/>
  <c r="D57" i="14"/>
  <c r="E57" i="14"/>
  <c r="F57" i="14"/>
  <c r="G57" i="14"/>
  <c r="H57" i="14"/>
  <c r="I57" i="14"/>
  <c r="J57" i="14"/>
  <c r="K57" i="14"/>
  <c r="L57" i="14"/>
  <c r="M57" i="14"/>
  <c r="C58" i="14"/>
  <c r="D58" i="14"/>
  <c r="E58" i="14"/>
  <c r="F58" i="14"/>
  <c r="G58" i="14"/>
  <c r="H58" i="14"/>
  <c r="I58" i="14"/>
  <c r="J58" i="14"/>
  <c r="K58" i="14"/>
  <c r="L58" i="14"/>
  <c r="M58" i="14"/>
  <c r="C59" i="14"/>
  <c r="D59" i="14"/>
  <c r="E59" i="14"/>
  <c r="F59" i="14"/>
  <c r="G59" i="14"/>
  <c r="H59" i="14"/>
  <c r="I59" i="14"/>
  <c r="J59" i="14"/>
  <c r="K59" i="14"/>
  <c r="L59" i="14"/>
  <c r="M59" i="14"/>
  <c r="C60" i="14"/>
  <c r="D60" i="14"/>
  <c r="E60" i="14"/>
  <c r="F60" i="14"/>
  <c r="G60" i="14"/>
  <c r="H60" i="14"/>
  <c r="I60" i="14"/>
  <c r="J60" i="14"/>
  <c r="K60" i="14"/>
  <c r="L60" i="14"/>
  <c r="M60" i="14"/>
  <c r="C61" i="14"/>
  <c r="D61" i="14"/>
  <c r="E61" i="14"/>
  <c r="F61" i="14"/>
  <c r="G61" i="14"/>
  <c r="H61" i="14"/>
  <c r="I61" i="14"/>
  <c r="J61" i="14"/>
  <c r="K61" i="14"/>
  <c r="L61" i="14"/>
  <c r="M61" i="14"/>
  <c r="C62" i="14"/>
  <c r="D62" i="14"/>
  <c r="E62" i="14"/>
  <c r="F62" i="14"/>
  <c r="G62" i="14"/>
  <c r="H62" i="14"/>
  <c r="I62" i="14"/>
  <c r="J62" i="14"/>
  <c r="K62" i="14"/>
  <c r="L62" i="14"/>
  <c r="M62" i="14"/>
  <c r="C63" i="14"/>
  <c r="D63" i="14"/>
  <c r="E63" i="14"/>
  <c r="F63" i="14"/>
  <c r="G63" i="14"/>
  <c r="H63" i="14"/>
  <c r="I63" i="14"/>
  <c r="J63" i="14"/>
  <c r="K63" i="14"/>
  <c r="L63" i="14"/>
  <c r="M63" i="14"/>
  <c r="C64" i="14"/>
  <c r="D64" i="14"/>
  <c r="E64" i="14"/>
  <c r="F64" i="14"/>
  <c r="G64" i="14"/>
  <c r="H64" i="14"/>
  <c r="I64" i="14"/>
  <c r="J64" i="14"/>
  <c r="K64" i="14"/>
  <c r="L64" i="14"/>
  <c r="M64" i="14"/>
  <c r="C65" i="14"/>
  <c r="D65" i="14"/>
  <c r="E65" i="14"/>
  <c r="F65" i="14"/>
  <c r="G65" i="14"/>
  <c r="H65" i="14"/>
  <c r="I65" i="14"/>
  <c r="J65" i="14"/>
  <c r="K65" i="14"/>
  <c r="L65" i="14"/>
  <c r="M65" i="14"/>
  <c r="C66" i="14"/>
  <c r="D66" i="14"/>
  <c r="E66" i="14"/>
  <c r="F66" i="14"/>
  <c r="G66" i="14"/>
  <c r="H66" i="14"/>
  <c r="I66" i="14"/>
  <c r="J66" i="14"/>
  <c r="K66" i="14"/>
  <c r="L66" i="14"/>
  <c r="M66" i="14"/>
  <c r="C67" i="14"/>
  <c r="D67" i="14"/>
  <c r="E67" i="14"/>
  <c r="F67" i="14"/>
  <c r="G67" i="14"/>
  <c r="H67" i="14"/>
  <c r="I67" i="14"/>
  <c r="J67" i="14"/>
  <c r="K67" i="14"/>
  <c r="L67" i="14"/>
  <c r="M67" i="14"/>
  <c r="C68" i="14"/>
  <c r="D68" i="14"/>
  <c r="E68" i="14"/>
  <c r="F68" i="14"/>
  <c r="G68" i="14"/>
  <c r="H68" i="14"/>
  <c r="I68" i="14"/>
  <c r="J68" i="14"/>
  <c r="K68" i="14"/>
  <c r="L68" i="14"/>
  <c r="M68" i="14"/>
  <c r="C69" i="14"/>
  <c r="D69" i="14"/>
  <c r="E69" i="14"/>
  <c r="F69" i="14"/>
  <c r="G69" i="14"/>
  <c r="H69" i="14"/>
  <c r="I69" i="14"/>
  <c r="J69" i="14"/>
  <c r="K69" i="14"/>
  <c r="L69" i="14"/>
  <c r="M69" i="14"/>
  <c r="C70" i="14"/>
  <c r="D70" i="14"/>
  <c r="E70" i="14"/>
  <c r="F70" i="14"/>
  <c r="G70" i="14"/>
  <c r="H70" i="14"/>
  <c r="I70" i="14"/>
  <c r="J70" i="14"/>
  <c r="K70" i="14"/>
  <c r="L70" i="14"/>
  <c r="M70" i="14"/>
  <c r="C71" i="14"/>
  <c r="D71" i="14"/>
  <c r="E71" i="14"/>
  <c r="F71" i="14"/>
  <c r="G71" i="14"/>
  <c r="H71" i="14"/>
  <c r="I71" i="14"/>
  <c r="J71" i="14"/>
  <c r="K71" i="14"/>
  <c r="L71" i="14"/>
  <c r="M71" i="14"/>
  <c r="C72" i="14"/>
  <c r="D72" i="14"/>
  <c r="E72" i="14"/>
  <c r="F72" i="14"/>
  <c r="G72" i="14"/>
  <c r="H72" i="14"/>
  <c r="I72" i="14"/>
  <c r="J72" i="14"/>
  <c r="K72" i="14"/>
  <c r="L72" i="14"/>
  <c r="M72" i="14"/>
  <c r="C73" i="14"/>
  <c r="D73" i="14"/>
  <c r="E73" i="14"/>
  <c r="F73" i="14"/>
  <c r="G73" i="14"/>
  <c r="H73" i="14"/>
  <c r="I73" i="14"/>
  <c r="J73" i="14"/>
  <c r="K73" i="14"/>
  <c r="L73" i="14"/>
  <c r="M73" i="14"/>
  <c r="C74" i="14"/>
  <c r="D74" i="14"/>
  <c r="E74" i="14"/>
  <c r="F74" i="14"/>
  <c r="G74" i="14"/>
  <c r="H74" i="14"/>
  <c r="I74" i="14"/>
  <c r="J74" i="14"/>
  <c r="K74" i="14"/>
  <c r="L74" i="14"/>
  <c r="M74" i="14"/>
  <c r="C75" i="14"/>
  <c r="D75" i="14"/>
  <c r="E75" i="14"/>
  <c r="F75" i="14"/>
  <c r="G75" i="14"/>
  <c r="H75" i="14"/>
  <c r="I75" i="14"/>
  <c r="J75" i="14"/>
  <c r="K75" i="14"/>
  <c r="L75" i="14"/>
  <c r="M75" i="14"/>
  <c r="C76" i="14"/>
  <c r="D76" i="14"/>
  <c r="E76" i="14"/>
  <c r="F76" i="14"/>
  <c r="G76" i="14"/>
  <c r="H76" i="14"/>
  <c r="I76" i="14"/>
  <c r="J76" i="14"/>
  <c r="K76" i="14"/>
  <c r="L76" i="14"/>
  <c r="M76" i="14"/>
  <c r="C77" i="14"/>
  <c r="D77" i="14"/>
  <c r="E77" i="14"/>
  <c r="F77" i="14"/>
  <c r="G77" i="14"/>
  <c r="H77" i="14"/>
  <c r="I77" i="14"/>
  <c r="J77" i="14"/>
  <c r="K77" i="14"/>
  <c r="L77" i="14"/>
  <c r="M77" i="14"/>
  <c r="C78" i="14"/>
  <c r="D78" i="14"/>
  <c r="E78" i="14"/>
  <c r="F78" i="14"/>
  <c r="G78" i="14"/>
  <c r="H78" i="14"/>
  <c r="I78" i="14"/>
  <c r="J78" i="14"/>
  <c r="K78" i="14"/>
  <c r="L78" i="14"/>
  <c r="M78" i="14"/>
  <c r="C79" i="14"/>
  <c r="D79" i="14"/>
  <c r="E79" i="14"/>
  <c r="F79" i="14"/>
  <c r="G79" i="14"/>
  <c r="H79" i="14"/>
  <c r="H101" i="14" s="1"/>
  <c r="I79" i="14"/>
  <c r="I101" i="14" s="1"/>
  <c r="J79" i="14"/>
  <c r="J101" i="14" s="1"/>
  <c r="K79" i="14"/>
  <c r="K101" i="14" s="1"/>
  <c r="L79" i="14"/>
  <c r="L101" i="14" s="1"/>
  <c r="M79" i="14"/>
  <c r="M101" i="14" s="1"/>
  <c r="C80" i="14"/>
  <c r="D80" i="14"/>
  <c r="E80" i="14"/>
  <c r="F80" i="14"/>
  <c r="G80" i="14"/>
  <c r="H80" i="14"/>
  <c r="I80" i="14"/>
  <c r="J80" i="14"/>
  <c r="K80" i="14"/>
  <c r="L80" i="14"/>
  <c r="M80" i="14"/>
  <c r="C82" i="14"/>
  <c r="D82" i="14"/>
  <c r="E82" i="14"/>
  <c r="F82" i="14"/>
  <c r="G82" i="14"/>
  <c r="H82" i="14"/>
  <c r="I82" i="14"/>
  <c r="J82" i="14"/>
  <c r="K82" i="14"/>
  <c r="L82" i="14"/>
  <c r="M82" i="14"/>
  <c r="C83" i="14"/>
  <c r="D83" i="14"/>
  <c r="E83" i="14"/>
  <c r="F83" i="14"/>
  <c r="G83" i="14"/>
  <c r="H83" i="14"/>
  <c r="I83" i="14"/>
  <c r="J83" i="14"/>
  <c r="K83" i="14"/>
  <c r="L83" i="14"/>
  <c r="M83" i="14"/>
  <c r="C84" i="14"/>
  <c r="D84" i="14"/>
  <c r="E84" i="14"/>
  <c r="F84" i="14"/>
  <c r="G84" i="14"/>
  <c r="H84" i="14"/>
  <c r="I84" i="14"/>
  <c r="J84" i="14"/>
  <c r="K84" i="14"/>
  <c r="L84" i="14"/>
  <c r="M84" i="14"/>
  <c r="C85" i="14"/>
  <c r="D85" i="14"/>
  <c r="E85" i="14"/>
  <c r="F85" i="14"/>
  <c r="G85" i="14"/>
  <c r="H85" i="14"/>
  <c r="I85" i="14"/>
  <c r="J85" i="14"/>
  <c r="K85" i="14"/>
  <c r="L85" i="14"/>
  <c r="M85" i="14"/>
  <c r="C86" i="14"/>
  <c r="D86" i="14"/>
  <c r="E86" i="14"/>
  <c r="F86" i="14"/>
  <c r="G86" i="14"/>
  <c r="H86" i="14"/>
  <c r="I86" i="14"/>
  <c r="J86" i="14"/>
  <c r="K86" i="14"/>
  <c r="L86" i="14"/>
  <c r="M86" i="14"/>
  <c r="C87" i="14"/>
  <c r="D87" i="14"/>
  <c r="E87" i="14"/>
  <c r="F87" i="14"/>
  <c r="G87" i="14"/>
  <c r="H87" i="14"/>
  <c r="I87" i="14"/>
  <c r="J87" i="14"/>
  <c r="K87" i="14"/>
  <c r="L87" i="14"/>
  <c r="M87" i="14"/>
  <c r="C88" i="14"/>
  <c r="D88" i="14"/>
  <c r="E88" i="14"/>
  <c r="F88" i="14"/>
  <c r="G88" i="14"/>
  <c r="H88" i="14"/>
  <c r="I88" i="14"/>
  <c r="J88" i="14"/>
  <c r="K88" i="14"/>
  <c r="L88" i="14"/>
  <c r="M88" i="14"/>
  <c r="C89" i="14"/>
  <c r="D89" i="14"/>
  <c r="E89" i="14"/>
  <c r="F89" i="14"/>
  <c r="G89" i="14"/>
  <c r="H89" i="14"/>
  <c r="I89" i="14"/>
  <c r="J89" i="14"/>
  <c r="K89" i="14"/>
  <c r="L89" i="14"/>
  <c r="M89" i="14"/>
  <c r="C90" i="14"/>
  <c r="D90" i="14"/>
  <c r="E90" i="14"/>
  <c r="F90" i="14"/>
  <c r="G90" i="14"/>
  <c r="H90" i="14"/>
  <c r="I90" i="14"/>
  <c r="J90" i="14"/>
  <c r="K90" i="14"/>
  <c r="L90" i="14"/>
  <c r="M90" i="14"/>
  <c r="C91" i="14"/>
  <c r="D91" i="14"/>
  <c r="E91" i="14"/>
  <c r="F91" i="14"/>
  <c r="G91" i="14"/>
  <c r="H91" i="14"/>
  <c r="I91" i="14"/>
  <c r="J91" i="14"/>
  <c r="K91" i="14"/>
  <c r="L91" i="14"/>
  <c r="M91" i="14"/>
  <c r="C92" i="14"/>
  <c r="D92" i="14"/>
  <c r="E92" i="14"/>
  <c r="F92" i="14"/>
  <c r="G92" i="14"/>
  <c r="H92" i="14"/>
  <c r="I92" i="14"/>
  <c r="J92" i="14"/>
  <c r="K92" i="14"/>
  <c r="L92" i="14"/>
  <c r="M92" i="14"/>
  <c r="C93" i="14"/>
  <c r="D93" i="14"/>
  <c r="E93" i="14"/>
  <c r="F93" i="14"/>
  <c r="G93" i="14"/>
  <c r="H93" i="14"/>
  <c r="I93" i="14"/>
  <c r="J93" i="14"/>
  <c r="K93" i="14"/>
  <c r="L93" i="14"/>
  <c r="M93" i="14"/>
  <c r="C94" i="14"/>
  <c r="D94" i="14"/>
  <c r="E94" i="14"/>
  <c r="F94" i="14"/>
  <c r="G94" i="14"/>
  <c r="H94" i="14"/>
  <c r="I94" i="14"/>
  <c r="J94" i="14"/>
  <c r="K94" i="14"/>
  <c r="L94" i="14"/>
  <c r="M94" i="14"/>
  <c r="C95" i="14"/>
  <c r="D95" i="14"/>
  <c r="E95" i="14"/>
  <c r="F95" i="14"/>
  <c r="G95" i="14"/>
  <c r="H95" i="14"/>
  <c r="I95" i="14"/>
  <c r="J95" i="14"/>
  <c r="K95" i="14"/>
  <c r="L95" i="14"/>
  <c r="M95" i="14"/>
  <c r="C96" i="14"/>
  <c r="D96" i="14"/>
  <c r="E96" i="14"/>
  <c r="F96" i="14"/>
  <c r="G96" i="14"/>
  <c r="H96" i="14"/>
  <c r="I96" i="14"/>
  <c r="J96" i="14"/>
  <c r="K96" i="14"/>
  <c r="L96" i="14"/>
  <c r="M96" i="14"/>
  <c r="C97" i="14"/>
  <c r="D97" i="14"/>
  <c r="E97" i="14"/>
  <c r="F97" i="14"/>
  <c r="G97" i="14"/>
  <c r="H97" i="14"/>
  <c r="I97" i="14"/>
  <c r="J97" i="14"/>
  <c r="K97" i="14"/>
  <c r="L97" i="14"/>
  <c r="M97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2" i="14"/>
  <c r="C10" i="14"/>
  <c r="D10" i="14"/>
  <c r="E10" i="14"/>
  <c r="F10" i="14"/>
  <c r="G10" i="14"/>
  <c r="H10" i="14"/>
  <c r="I10" i="14"/>
  <c r="J10" i="14"/>
  <c r="K10" i="14"/>
  <c r="L10" i="14"/>
  <c r="M10" i="14"/>
  <c r="B10" i="14"/>
  <c r="E101" i="14" l="1"/>
  <c r="D101" i="14"/>
  <c r="C101" i="14"/>
  <c r="C100" i="14"/>
  <c r="F101" i="14"/>
  <c r="J100" i="14"/>
  <c r="G101" i="14"/>
  <c r="I100" i="14"/>
  <c r="H100" i="14"/>
  <c r="G100" i="14"/>
  <c r="B101" i="14"/>
  <c r="F100" i="14"/>
  <c r="E100" i="14"/>
  <c r="D100" i="14"/>
  <c r="B100" i="14"/>
  <c r="M100" i="14"/>
  <c r="N101" i="14" l="1"/>
  <c r="N100" i="14"/>
  <c r="T5" i="3" l="1"/>
  <c r="S5" i="3"/>
  <c r="T30" i="10"/>
  <c r="N95" i="14"/>
  <c r="F95" i="13" s="1"/>
  <c r="N94" i="14"/>
  <c r="N92" i="14"/>
  <c r="F92" i="13" s="1"/>
  <c r="N91" i="14"/>
  <c r="F91" i="13" s="1"/>
  <c r="N90" i="14"/>
  <c r="F90" i="13" s="1"/>
  <c r="N88" i="14"/>
  <c r="F88" i="13" s="1"/>
  <c r="N87" i="14"/>
  <c r="N84" i="14"/>
  <c r="N83" i="14"/>
  <c r="N79" i="14"/>
  <c r="F79" i="13" s="1"/>
  <c r="N78" i="14"/>
  <c r="N75" i="14"/>
  <c r="N69" i="14"/>
  <c r="N66" i="14"/>
  <c r="F66" i="13" s="1"/>
  <c r="N58" i="14"/>
  <c r="N55" i="14"/>
  <c r="N51" i="14"/>
  <c r="F51" i="13" s="1"/>
  <c r="N50" i="14"/>
  <c r="N49" i="14"/>
  <c r="N47" i="14"/>
  <c r="N43" i="14"/>
  <c r="F43" i="13" s="1"/>
  <c r="N38" i="14"/>
  <c r="N31" i="14"/>
  <c r="F31" i="13" s="1"/>
  <c r="N26" i="14"/>
  <c r="N23" i="14"/>
  <c r="N22" i="14"/>
  <c r="F22" i="13" s="1"/>
  <c r="N19" i="14"/>
  <c r="N14" i="14"/>
  <c r="F14" i="13" s="1"/>
  <c r="N97" i="14"/>
  <c r="F97" i="13" s="1"/>
  <c r="N76" i="14"/>
  <c r="F76" i="13" s="1"/>
  <c r="N72" i="14"/>
  <c r="N68" i="14"/>
  <c r="F68" i="13" s="1"/>
  <c r="N64" i="14"/>
  <c r="N60" i="14"/>
  <c r="F60" i="13" s="1"/>
  <c r="N56" i="14"/>
  <c r="F56" i="13" s="1"/>
  <c r="N52" i="14"/>
  <c r="N48" i="14"/>
  <c r="N40" i="14"/>
  <c r="F40" i="13" s="1"/>
  <c r="N36" i="14"/>
  <c r="N32" i="14"/>
  <c r="F32" i="13" s="1"/>
  <c r="N28" i="14"/>
  <c r="F28" i="13" s="1"/>
  <c r="N24" i="14"/>
  <c r="N20" i="14"/>
  <c r="F20" i="13" s="1"/>
  <c r="N16" i="14"/>
  <c r="F16" i="13" s="1"/>
  <c r="N10" i="14"/>
  <c r="F10" i="13" s="1"/>
  <c r="C98" i="13"/>
  <c r="C97" i="13"/>
  <c r="U17" i="10"/>
  <c r="T17" i="10"/>
  <c r="H15" i="12" s="1"/>
  <c r="U10" i="10"/>
  <c r="T10" i="10"/>
  <c r="U6" i="10"/>
  <c r="T6" i="10"/>
  <c r="U5" i="10"/>
  <c r="T5" i="10"/>
  <c r="D98" i="14"/>
  <c r="E98" i="14"/>
  <c r="F98" i="14"/>
  <c r="G98" i="14"/>
  <c r="H98" i="14"/>
  <c r="I98" i="14"/>
  <c r="J98" i="14"/>
  <c r="K98" i="14"/>
  <c r="L98" i="14"/>
  <c r="M98" i="14"/>
  <c r="U9" i="10"/>
  <c r="T9" i="10"/>
  <c r="U8" i="10"/>
  <c r="T8" i="10"/>
  <c r="U7" i="10"/>
  <c r="T7" i="10"/>
  <c r="P5" i="3"/>
  <c r="P6" i="3"/>
  <c r="O6" i="3"/>
  <c r="O5" i="3"/>
  <c r="D94" i="13"/>
  <c r="D86" i="13"/>
  <c r="D77" i="13"/>
  <c r="H69" i="13"/>
  <c r="D61" i="13"/>
  <c r="D53" i="13"/>
  <c r="D45" i="13"/>
  <c r="D29" i="13"/>
  <c r="D21" i="13"/>
  <c r="F98" i="13"/>
  <c r="D92" i="13"/>
  <c r="D91" i="13"/>
  <c r="D90" i="13"/>
  <c r="D88" i="13"/>
  <c r="D87" i="13"/>
  <c r="H85" i="13"/>
  <c r="D85" i="13"/>
  <c r="D84" i="13"/>
  <c r="D83" i="13"/>
  <c r="D79" i="13"/>
  <c r="D72" i="13"/>
  <c r="D69" i="13"/>
  <c r="D68" i="13"/>
  <c r="D67" i="13"/>
  <c r="D66" i="13"/>
  <c r="D65" i="13"/>
  <c r="D64" i="13"/>
  <c r="D60" i="13"/>
  <c r="D59" i="13"/>
  <c r="D58" i="13"/>
  <c r="D57" i="13"/>
  <c r="D56" i="13"/>
  <c r="D52" i="13"/>
  <c r="D51" i="13"/>
  <c r="D50" i="13"/>
  <c r="D49" i="13"/>
  <c r="H49" i="13"/>
  <c r="D48" i="13"/>
  <c r="H47" i="13"/>
  <c r="H45" i="13"/>
  <c r="D44" i="13"/>
  <c r="D43" i="13"/>
  <c r="D42" i="13"/>
  <c r="D41" i="13"/>
  <c r="D40" i="13"/>
  <c r="D36" i="13"/>
  <c r="D35" i="13"/>
  <c r="D33" i="13"/>
  <c r="D30" i="13"/>
  <c r="D28" i="13"/>
  <c r="D27" i="13"/>
  <c r="D25" i="13"/>
  <c r="D22" i="13"/>
  <c r="H21" i="13"/>
  <c r="D20" i="13"/>
  <c r="D19" i="13"/>
  <c r="D17" i="13"/>
  <c r="D14" i="13"/>
  <c r="F13" i="13"/>
  <c r="D10" i="13"/>
  <c r="B38" i="12"/>
  <c r="B37" i="12"/>
  <c r="B36" i="12"/>
  <c r="B35" i="12"/>
  <c r="B34" i="12"/>
  <c r="B33" i="12"/>
  <c r="F15" i="12"/>
  <c r="F14" i="12"/>
  <c r="F13" i="12"/>
  <c r="F12" i="12"/>
  <c r="N39" i="14"/>
  <c r="F39" i="13" s="1"/>
  <c r="N63" i="14"/>
  <c r="F63" i="13" s="1"/>
  <c r="N42" i="14"/>
  <c r="N44" i="14"/>
  <c r="F44" i="13" s="1"/>
  <c r="N85" i="14"/>
  <c r="D37" i="13"/>
  <c r="D18" i="13"/>
  <c r="D31" i="13"/>
  <c r="N17" i="14"/>
  <c r="F17" i="13" s="1"/>
  <c r="D46" i="13"/>
  <c r="D38" i="13"/>
  <c r="D95" i="13"/>
  <c r="D62" i="13"/>
  <c r="D26" i="13"/>
  <c r="D70" i="13"/>
  <c r="D12" i="13"/>
  <c r="D75" i="13"/>
  <c r="D54" i="13"/>
  <c r="D23" i="13"/>
  <c r="D16" i="13"/>
  <c r="D24" i="13"/>
  <c r="H25" i="13"/>
  <c r="D32" i="13"/>
  <c r="D39" i="13"/>
  <c r="D47" i="13"/>
  <c r="H48" i="13"/>
  <c r="D55" i="13"/>
  <c r="D63" i="13"/>
  <c r="D76" i="13"/>
  <c r="U30" i="10"/>
  <c r="U29" i="10"/>
  <c r="T29" i="10"/>
  <c r="U28" i="10"/>
  <c r="T28" i="10"/>
  <c r="U27" i="10"/>
  <c r="T27" i="10"/>
  <c r="U26" i="10"/>
  <c r="T26" i="10"/>
  <c r="U25" i="10"/>
  <c r="T25" i="10"/>
  <c r="U24" i="10"/>
  <c r="C38" i="12" s="1"/>
  <c r="T24" i="10"/>
  <c r="D38" i="12" s="1"/>
  <c r="U23" i="10"/>
  <c r="C37" i="12" s="1"/>
  <c r="T23" i="10"/>
  <c r="D37" i="12" s="1"/>
  <c r="U22" i="10"/>
  <c r="C36" i="12" s="1"/>
  <c r="T22" i="10"/>
  <c r="D36" i="12" s="1"/>
  <c r="U21" i="10"/>
  <c r="C35" i="12" s="1"/>
  <c r="T21" i="10"/>
  <c r="D35" i="12" s="1"/>
  <c r="U20" i="10"/>
  <c r="C34" i="12" s="1"/>
  <c r="T20" i="10"/>
  <c r="D34" i="12" s="1"/>
  <c r="U19" i="10"/>
  <c r="C33" i="12" s="1"/>
  <c r="T19" i="10"/>
  <c r="D33" i="12" s="1"/>
  <c r="U18" i="10"/>
  <c r="C32" i="12" s="1"/>
  <c r="T18" i="10"/>
  <c r="D32" i="12" s="1"/>
  <c r="U16" i="10"/>
  <c r="G14" i="12" s="1"/>
  <c r="T16" i="10"/>
  <c r="H14" i="12" s="1"/>
  <c r="U15" i="10"/>
  <c r="G13" i="12" s="1"/>
  <c r="T15" i="10"/>
  <c r="H13" i="12" s="1"/>
  <c r="U14" i="10"/>
  <c r="T14" i="10"/>
  <c r="U13" i="10"/>
  <c r="T13" i="10"/>
  <c r="U12" i="10"/>
  <c r="G12" i="12" s="1"/>
  <c r="T12" i="10"/>
  <c r="H12" i="12" s="1"/>
  <c r="U11" i="10"/>
  <c r="G11" i="12" s="1"/>
  <c r="T11" i="10"/>
  <c r="H11" i="12" s="1"/>
  <c r="U4" i="10"/>
  <c r="T4" i="10"/>
  <c r="F64" i="13" l="1"/>
  <c r="G64" i="13" s="1"/>
  <c r="F83" i="13"/>
  <c r="G83" i="13" s="1"/>
  <c r="F85" i="13"/>
  <c r="G85" i="13" s="1"/>
  <c r="F47" i="13"/>
  <c r="G47" i="13" s="1"/>
  <c r="F84" i="13"/>
  <c r="H84" i="13" s="1"/>
  <c r="F72" i="13"/>
  <c r="G72" i="13" s="1"/>
  <c r="F49" i="13"/>
  <c r="G49" i="13" s="1"/>
  <c r="F87" i="13"/>
  <c r="H87" i="13" s="1"/>
  <c r="F42" i="13"/>
  <c r="G42" i="13" s="1"/>
  <c r="F24" i="13"/>
  <c r="G24" i="13" s="1"/>
  <c r="F50" i="13"/>
  <c r="H50" i="13" s="1"/>
  <c r="F55" i="13"/>
  <c r="H55" i="13" s="1"/>
  <c r="F36" i="13"/>
  <c r="G36" i="13" s="1"/>
  <c r="F19" i="13"/>
  <c r="G19" i="13" s="1"/>
  <c r="F58" i="13"/>
  <c r="G58" i="13" s="1"/>
  <c r="F94" i="13"/>
  <c r="H94" i="13" s="1"/>
  <c r="F48" i="13"/>
  <c r="G48" i="13" s="1"/>
  <c r="F23" i="13"/>
  <c r="G23" i="13" s="1"/>
  <c r="F69" i="13"/>
  <c r="G69" i="13" s="1"/>
  <c r="F52" i="13"/>
  <c r="G52" i="13" s="1"/>
  <c r="F26" i="13"/>
  <c r="H26" i="13" s="1"/>
  <c r="F75" i="13"/>
  <c r="H75" i="13" s="1"/>
  <c r="F78" i="13"/>
  <c r="H78" i="13" s="1"/>
  <c r="F38" i="13"/>
  <c r="G38" i="13" s="1"/>
  <c r="T32" i="10"/>
  <c r="V30" i="10"/>
  <c r="V17" i="10"/>
  <c r="V28" i="10"/>
  <c r="V14" i="10"/>
  <c r="G15" i="12"/>
  <c r="I15" i="12" s="1"/>
  <c r="U32" i="10"/>
  <c r="V26" i="10"/>
  <c r="T31" i="10"/>
  <c r="V15" i="10"/>
  <c r="V25" i="10"/>
  <c r="V19" i="10"/>
  <c r="U5" i="3"/>
  <c r="B7" i="12" s="1"/>
  <c r="V27" i="10"/>
  <c r="G84" i="13"/>
  <c r="G26" i="13"/>
  <c r="G40" i="13"/>
  <c r="H40" i="13"/>
  <c r="H68" i="13"/>
  <c r="G68" i="13"/>
  <c r="H14" i="13"/>
  <c r="G14" i="13"/>
  <c r="G43" i="13"/>
  <c r="H43" i="13"/>
  <c r="G90" i="13"/>
  <c r="H90" i="13"/>
  <c r="G95" i="13"/>
  <c r="H95" i="13"/>
  <c r="G17" i="13"/>
  <c r="H17" i="13"/>
  <c r="H28" i="13"/>
  <c r="G28" i="13"/>
  <c r="G31" i="13"/>
  <c r="H31" i="13"/>
  <c r="H23" i="13"/>
  <c r="H52" i="13"/>
  <c r="N12" i="14"/>
  <c r="N21" i="14"/>
  <c r="N25" i="14"/>
  <c r="N33" i="14"/>
  <c r="N37" i="14"/>
  <c r="N41" i="14"/>
  <c r="N45" i="14"/>
  <c r="N53" i="14"/>
  <c r="N57" i="14"/>
  <c r="N61" i="14"/>
  <c r="F61" i="13" s="1"/>
  <c r="N65" i="14"/>
  <c r="N77" i="14"/>
  <c r="N86" i="14"/>
  <c r="N18" i="14"/>
  <c r="F18" i="13" s="1"/>
  <c r="N30" i="14"/>
  <c r="F30" i="13" s="1"/>
  <c r="N46" i="14"/>
  <c r="F46" i="13" s="1"/>
  <c r="N54" i="14"/>
  <c r="F54" i="13" s="1"/>
  <c r="N62" i="14"/>
  <c r="F62" i="13" s="1"/>
  <c r="N70" i="14"/>
  <c r="F70" i="13" s="1"/>
  <c r="N27" i="14"/>
  <c r="N29" i="14"/>
  <c r="F29" i="13" s="1"/>
  <c r="N35" i="14"/>
  <c r="F35" i="13" s="1"/>
  <c r="N59" i="14"/>
  <c r="F59" i="13" s="1"/>
  <c r="N67" i="14"/>
  <c r="F67" i="13" s="1"/>
  <c r="I11" i="12"/>
  <c r="I13" i="12"/>
  <c r="E32" i="12"/>
  <c r="E34" i="12"/>
  <c r="E36" i="12"/>
  <c r="E38" i="12"/>
  <c r="Q5" i="3"/>
  <c r="D31" i="12" s="1"/>
  <c r="Q6" i="3"/>
  <c r="G10" i="12" s="1"/>
  <c r="U31" i="10"/>
  <c r="V21" i="10"/>
  <c r="V13" i="10"/>
  <c r="V29" i="10"/>
  <c r="V23" i="10"/>
  <c r="V11" i="10"/>
  <c r="E33" i="12"/>
  <c r="E35" i="12"/>
  <c r="E37" i="12"/>
  <c r="I12" i="12"/>
  <c r="I14" i="12"/>
  <c r="V12" i="10"/>
  <c r="V16" i="10"/>
  <c r="V20" i="10"/>
  <c r="V22" i="10"/>
  <c r="V24" i="10"/>
  <c r="V18" i="10"/>
  <c r="G10" i="13"/>
  <c r="H10" i="13"/>
  <c r="H91" i="13"/>
  <c r="G91" i="13"/>
  <c r="G56" i="13"/>
  <c r="H56" i="13"/>
  <c r="H32" i="13"/>
  <c r="G32" i="13"/>
  <c r="H88" i="13"/>
  <c r="G88" i="13"/>
  <c r="G51" i="13"/>
  <c r="H51" i="13"/>
  <c r="G39" i="13"/>
  <c r="H39" i="13"/>
  <c r="H20" i="13"/>
  <c r="G20" i="13"/>
  <c r="G60" i="13"/>
  <c r="H60" i="13"/>
  <c r="H22" i="13"/>
  <c r="G22" i="13"/>
  <c r="G92" i="13"/>
  <c r="H92" i="13"/>
  <c r="G76" i="13"/>
  <c r="H76" i="13"/>
  <c r="H66" i="13"/>
  <c r="G66" i="13"/>
  <c r="G44" i="13"/>
  <c r="H44" i="13"/>
  <c r="G16" i="13"/>
  <c r="H16" i="13"/>
  <c r="G63" i="13"/>
  <c r="H63" i="13"/>
  <c r="H64" i="13"/>
  <c r="H42" i="13"/>
  <c r="H58" i="13"/>
  <c r="H83" i="13"/>
  <c r="H24" i="13"/>
  <c r="G94" i="13"/>
  <c r="G50" i="13"/>
  <c r="G79" i="13"/>
  <c r="H36" i="13"/>
  <c r="G75" i="13"/>
  <c r="H19" i="13"/>
  <c r="H38" i="13"/>
  <c r="G55" i="13"/>
  <c r="G87" i="13" l="1"/>
  <c r="F101" i="13"/>
  <c r="G101" i="13" s="1"/>
  <c r="F65" i="13"/>
  <c r="G65" i="13" s="1"/>
  <c r="F57" i="13"/>
  <c r="H57" i="13" s="1"/>
  <c r="F53" i="13"/>
  <c r="G53" i="13" s="1"/>
  <c r="F45" i="13"/>
  <c r="G45" i="13" s="1"/>
  <c r="F41" i="13"/>
  <c r="G41" i="13" s="1"/>
  <c r="F37" i="13"/>
  <c r="G37" i="13" s="1"/>
  <c r="F33" i="13"/>
  <c r="G33" i="13" s="1"/>
  <c r="F27" i="13"/>
  <c r="G27" i="13" s="1"/>
  <c r="F25" i="13"/>
  <c r="G25" i="13" s="1"/>
  <c r="F21" i="13"/>
  <c r="G21" i="13" s="1"/>
  <c r="F86" i="13"/>
  <c r="G86" i="13" s="1"/>
  <c r="F12" i="13"/>
  <c r="G12" i="13" s="1"/>
  <c r="F77" i="13"/>
  <c r="G77" i="13" s="1"/>
  <c r="F100" i="13"/>
  <c r="H65" i="13"/>
  <c r="H41" i="13"/>
  <c r="H10" i="12"/>
  <c r="H77" i="13"/>
  <c r="H37" i="13"/>
  <c r="H86" i="13"/>
  <c r="G57" i="13"/>
  <c r="H53" i="13"/>
  <c r="H29" i="13"/>
  <c r="G29" i="13"/>
  <c r="G54" i="13"/>
  <c r="H54" i="13"/>
  <c r="H67" i="13"/>
  <c r="G67" i="13"/>
  <c r="G46" i="13"/>
  <c r="H46" i="13"/>
  <c r="H27" i="13"/>
  <c r="H59" i="13"/>
  <c r="G59" i="13"/>
  <c r="G70" i="13"/>
  <c r="H70" i="13"/>
  <c r="G30" i="13"/>
  <c r="H30" i="13"/>
  <c r="H35" i="13"/>
  <c r="G35" i="13"/>
  <c r="G62" i="13"/>
  <c r="H62" i="13"/>
  <c r="G18" i="13"/>
  <c r="H18" i="13"/>
  <c r="H61" i="13"/>
  <c r="G61" i="13"/>
  <c r="C31" i="12"/>
  <c r="H33" i="13" l="1"/>
  <c r="H12" i="13"/>
  <c r="H100" i="13"/>
  <c r="G10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Benitez</author>
  </authors>
  <commentList>
    <comment ref="E2" authorId="0" shapeId="0" xr:uid="{00000000-0006-0000-0B00-000001000000}">
      <text>
        <r>
          <rPr>
            <sz val="9"/>
            <color indexed="81"/>
            <rFont val="Tahoma"/>
            <family val="2"/>
          </rPr>
          <t>En miles de millones de G. Fuente: Anexo estadístico del informe económico del BCP</t>
        </r>
      </text>
    </comment>
    <comment ref="E23" authorId="0" shapeId="0" xr:uid="{00000000-0006-0000-0B00-000002000000}">
      <text>
        <r>
          <rPr>
            <sz val="9"/>
            <color indexed="81"/>
            <rFont val="Tahoma"/>
            <family val="2"/>
          </rPr>
          <t>Fuente: Escenario Macro 28-07-2023</t>
        </r>
      </text>
    </comment>
    <comment ref="H23" authorId="0" shapeId="0" xr:uid="{00000000-0006-0000-0B00-000003000000}">
      <text>
        <r>
          <rPr>
            <sz val="9"/>
            <color indexed="81"/>
            <rFont val="Tahoma"/>
            <family val="2"/>
          </rPr>
          <t>TC promedio julio 2023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04" refreshedVersion="6" minRefreshableVersion="5">
    <extLst>
      <ext xmlns:x15="http://schemas.microsoft.com/office/spreadsheetml/2010/11/main" uri="{DE250136-89BD-433C-8126-D09CA5730AF9}">
        <x15:connection id="Calendario-2e55ec6e-ecfe-473b-a0f2-a7becd00e995"/>
      </ext>
    </extLst>
  </connection>
  <connection id="2" xr16:uid="{00000000-0015-0000-FFFF-FFFF01000000}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<sst xmlns="http://schemas.openxmlformats.org/spreadsheetml/2006/main" count="453" uniqueCount="204">
  <si>
    <t>mes-año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</si>
  <si>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</si>
  <si>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</si>
  <si>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</si>
  <si>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</si>
  <si>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</si>
  <si>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</si>
  <si>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</si>
  <si>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</si>
  <si>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</si>
  <si>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</si>
  <si>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</si>
  <si>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</si>
  <si>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</si>
  <si>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</si>
  <si>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</si>
  <si>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</si>
  <si>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</si>
  <si>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</si>
  <si>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</si>
  <si>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</si>
  <si>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</si>
  <si>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</si>
  <si>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</si>
  <si>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</si>
  <si>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</si>
  <si>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</si>
  <si>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</si>
  <si>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</si>
  <si>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</si>
  <si>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</si>
  <si>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</si>
  <si>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</si>
  <si>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</si>
  <si>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</si>
  <si>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</si>
  <si>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Prestaciones de la seguridad social</t>
  </si>
  <si>
    <t>Prestaciones de asistencia social</t>
  </si>
  <si>
    <t>Prestaciones sociales del empleador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</si>
  <si>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</si>
  <si>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</si>
  <si>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</si>
  <si>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</si>
  <si>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</si>
  <si>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</si>
  <si>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</si>
  <si>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</si>
  <si>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</si>
  <si>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</si>
  <si>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</si>
  <si>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</si>
  <si>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</si>
  <si>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</si>
  <si>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</si>
  <si>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Llave en Mano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</si>
  <si>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</si>
  <si>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</si>
  <si>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</si>
  <si>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</si>
  <si>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</si>
  <si>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</si>
  <si>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</si>
  <si>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</si>
  <si>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</si>
  <si>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</si>
  <si>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</si>
  <si>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Nro.</t>
  </si>
  <si>
    <t>Mes</t>
  </si>
  <si>
    <t>Año</t>
  </si>
  <si>
    <t>PIB nominal</t>
  </si>
  <si>
    <t>Tipo de cambio G. / US$ (promedio por 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</si>
  <si>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</si>
  <si>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</si>
  <si>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</si>
  <si>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</si>
  <si>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</si>
  <si>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</si>
  <si>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</si>
  <si>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</si>
  <si>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</si>
  <si>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</si>
  <si>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</si>
  <si>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</si>
  <si>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</si>
  <si>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Ingresos Tributarios</t>
  </si>
  <si>
    <t>SET</t>
  </si>
  <si>
    <t>DNA</t>
  </si>
  <si>
    <t>Contribuciones Sociales</t>
  </si>
  <si>
    <t>Otros Ingresos</t>
  </si>
  <si>
    <t>Remuneración a los Empleados</t>
  </si>
  <si>
    <t>Uso de Bienes y Servicios</t>
  </si>
  <si>
    <t>Prestaciones Sociales</t>
  </si>
  <si>
    <t>Resultado Primario</t>
  </si>
  <si>
    <t xml:space="preserve">Ingresos Tributarios </t>
  </si>
  <si>
    <t xml:space="preserve">Ingreso Total </t>
  </si>
  <si>
    <t>Nro. Mes</t>
  </si>
  <si>
    <t>Ingreso Total</t>
  </si>
  <si>
    <t>Último periodo</t>
  </si>
  <si>
    <t>Periodo anterior</t>
  </si>
  <si>
    <t xml:space="preserve">SET </t>
  </si>
  <si>
    <t xml:space="preserve">DNA </t>
  </si>
  <si>
    <t>% Var</t>
  </si>
  <si>
    <t xml:space="preserve">Intereses </t>
  </si>
  <si>
    <t xml:space="preserve">Donaciones </t>
  </si>
  <si>
    <t xml:space="preserve">Otros Gastos </t>
  </si>
  <si>
    <t xml:space="preserve">Resultado Fiscal (millones de US$) </t>
  </si>
  <si>
    <t xml:space="preserve">Resultado Fiscal (% del PIB) </t>
  </si>
  <si>
    <t xml:space="preserve">Contribuciones Sociales </t>
  </si>
  <si>
    <t xml:space="preserve">Otros Ingresos </t>
  </si>
  <si>
    <t xml:space="preserve">Gasto Total (Obligado) </t>
  </si>
  <si>
    <t xml:space="preserve">Remun. </t>
  </si>
  <si>
    <t xml:space="preserve">Uso de ByS </t>
  </si>
  <si>
    <t xml:space="preserve">P. Sociales </t>
  </si>
  <si>
    <t xml:space="preserve">Inversión (G.) </t>
  </si>
  <si>
    <t xml:space="preserve">Inversión
(% del PIB) </t>
  </si>
  <si>
    <t xml:space="preserve">MOPC (USD) </t>
  </si>
  <si>
    <t xml:space="preserve">Otras Ent. (USD) </t>
  </si>
  <si>
    <t xml:space="preserve">RON anualizado (% PIB) </t>
  </si>
  <si>
    <t xml:space="preserve">Inversión anualizada (% PIB) </t>
  </si>
  <si>
    <t xml:space="preserve">Resultado anualizado (% PIB) </t>
  </si>
  <si>
    <t>Resumen</t>
  </si>
  <si>
    <t>Resultado Fiscal (millones de USD)</t>
  </si>
  <si>
    <t>Déficit Fiscal (% del PIB)</t>
  </si>
  <si>
    <t>Déficit Fiscal anualizado (% del PIB)</t>
  </si>
  <si>
    <t>Gastos Totales</t>
  </si>
  <si>
    <t>Inversión (G.)</t>
  </si>
  <si>
    <t>Inversión (millones de USD)</t>
  </si>
  <si>
    <t>Inversión (% del PIB acumulado)</t>
  </si>
  <si>
    <t>Inversión anualizada (% del PIB)</t>
  </si>
  <si>
    <t>MOPC (millones de USD)</t>
  </si>
  <si>
    <t>Otras Entidades (millones de USD)</t>
  </si>
  <si>
    <t>MOPC (% de participación)</t>
  </si>
  <si>
    <t>Otras Entidades (% de participación)</t>
  </si>
  <si>
    <t xml:space="preserve">Inversión (USD) </t>
  </si>
  <si>
    <t>Var</t>
  </si>
  <si>
    <t>En miles de millones de Gs.</t>
  </si>
  <si>
    <t xml:space="preserve">   Gasto Total</t>
  </si>
  <si>
    <t xml:space="preserve">   En miles de millones de Gs.</t>
  </si>
  <si>
    <t>SITUACIÓN FINANCIERA</t>
  </si>
  <si>
    <t>Manual de Estadísticas de las Finanzas Públicas 2001 (MEFP 2001)</t>
  </si>
  <si>
    <t>ADMINISTRACIÓN CENTRAL</t>
  </si>
  <si>
    <t>En miles de millones de G.</t>
  </si>
  <si>
    <t>Conceptos</t>
  </si>
  <si>
    <t>% Ejec.</t>
  </si>
  <si>
    <t>% de Var.</t>
  </si>
  <si>
    <t/>
  </si>
  <si>
    <t>De gobiernos extranjeros</t>
  </si>
  <si>
    <t>De organismos internacionales</t>
  </si>
  <si>
    <t>De otras unidades del gobierno general</t>
  </si>
  <si>
    <t xml:space="preserve">       A organismos internacionales</t>
  </si>
  <si>
    <t xml:space="preserve">       A otras unidades del gobierno general</t>
  </si>
  <si>
    <t>Modalidad llave en mano</t>
  </si>
  <si>
    <t>Transacciones en activos financieros y pasivos (financiamiento)</t>
  </si>
  <si>
    <t>Discrepancia Estadística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</si>
  <si>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</si>
  <si>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</si>
  <si>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</si>
  <si>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</si>
  <si>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</si>
  <si>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</si>
  <si>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</si>
  <si>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</si>
  <si>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</si>
  <si>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</si>
  <si>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</si>
  <si>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</si>
  <si>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</si>
  <si>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</si>
  <si>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A gobiernos extranjeros</t>
  </si>
  <si>
    <t xml:space="preserve">     Capital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</si>
  <si>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</si>
  <si>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Tipo de cambio Gs./US$ </t>
  </si>
  <si>
    <t>Etiquetas de fila</t>
  </si>
  <si>
    <t xml:space="preserve">RON (% del PIB) </t>
  </si>
  <si>
    <t xml:space="preserve">ANANF (% del PIB) </t>
  </si>
  <si>
    <t>Resultado Fiscal mensual (% del PIB)</t>
  </si>
  <si>
    <t>Resultado Operativo (millones de USD)</t>
  </si>
  <si>
    <t xml:space="preserve">RON (millones de US$) </t>
  </si>
  <si>
    <t>Resultado Operativo (% del PIB)</t>
  </si>
  <si>
    <t>Regalías y compensación Itaipú y Yacyretá</t>
  </si>
  <si>
    <t>Otras Rentas a la propiedad</t>
  </si>
  <si>
    <t>Compensacion cesion de energia Itaipu y Yacyreta</t>
  </si>
  <si>
    <t>Corrientes</t>
  </si>
  <si>
    <t>De Capital</t>
  </si>
  <si>
    <t>Resultado Operativo anualizado (% del PIB)</t>
  </si>
  <si>
    <t>SITUFIN Acumulado</t>
  </si>
  <si>
    <t>SITUFIN por mes</t>
  </si>
  <si>
    <t>Obs.: Ingresos Tributarios serán distribuidos posteriormente</t>
  </si>
  <si>
    <t>Volver a Inicio</t>
  </si>
  <si>
    <t>Presupuesto
Ajustado
2022</t>
  </si>
  <si>
    <t>INFORME DE LA SITUACIÓN FINANCIERA - ADMINISTRACIÓN CENTRAL</t>
  </si>
  <si>
    <t>ene</t>
  </si>
  <si>
    <t>feb</t>
  </si>
  <si>
    <t>mar</t>
  </si>
  <si>
    <t>abr</t>
  </si>
  <si>
    <t>may</t>
  </si>
  <si>
    <t>jun</t>
  </si>
  <si>
    <t>jul</t>
  </si>
  <si>
    <t>Presupuesto
Ajustado
2023</t>
  </si>
  <si>
    <t>Partidas Adicionales</t>
  </si>
  <si>
    <t>Gasto Corriente Primario</t>
  </si>
  <si>
    <t>(Varios elementos)</t>
  </si>
  <si>
    <t>Ejecución
Julio
2022</t>
  </si>
  <si>
    <t>Ejecución
Julio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</si>
</sst>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#,##0.0;\(#,##0.0\)"/>
    <numFmt numFmtId="165" formatCode="_-* #,##0\ _€_-;\-* #,##0\ _€_-;_-* &quot;-&quot;??\ _€_-;_-@_-"/>
    <numFmt numFmtId="166" formatCode="_-* #,##0.0\ _€_-;\-* #,##0.0\ _€_-;_-* &quot;-&quot;??\ _€_-;_-@_-"/>
    <numFmt numFmtId="167" formatCode="#,##0;\(#,##0\)"/>
    <numFmt numFmtId="168" formatCode="#,##0.0"/>
    <numFmt numFmtId="169" formatCode="0.0%"/>
    <numFmt numFmtId="170" formatCode="_([$€]* #,##0.00_);_([$€]* \(#,##0.00\);_([$€]* &quot;-&quot;??_);_(@_)"/>
    <numFmt numFmtId="171" formatCode="0.0"/>
    <numFmt numFmtId="172" formatCode="#,##0.00000000"/>
    <numFmt numFmtId="173" formatCode="#,##0.000"/>
    <numFmt numFmtId="174" formatCode="#,##0.000000000"/>
    <numFmt numFmtId="175" formatCode="#,##0.000000"/>
    <numFmt numFmtId="176" formatCode="#,##0.0000000"/>
    <numFmt numFmtId="177" formatCode="_-* #,##0\ _€_-;\-* #,##0\ _€_-;_-* &quot;-&quot;\ _€_-;_-@_-"/>
    <numFmt numFmtId="178" formatCode="_-* #,##0.00\ _€_-;\-* #,##0.00\ _€_-;_-* &quot;-&quot;??\ _€_-;_-@_-"/>
    <numFmt numFmtId="179" formatCode="[$-409]mmm\-yy;@"/>
    <numFmt numFmtId="180" formatCode="#,##0.0_ ;[Red]\-#,##0.0\ "/>
    <numFmt numFmtId="181" formatCode="0.0%;[Red]0.0%"/>
    <numFmt numFmtId="182" formatCode="#,##0.0000"/>
    <numFmt numFmtId="183" formatCode="#,##0.0\ [$USD]"/>
    <numFmt numFmtId="184" formatCode="0.0%;[White]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7.5"/>
      <name val="Arial"/>
      <family val="2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 CE"/>
      <charset val="238"/>
    </font>
    <font>
      <vertAlign val="subscript"/>
      <sz val="11"/>
      <name val="Times New Roman"/>
      <family val="1"/>
    </font>
    <font>
      <sz val="11"/>
      <name val="Gotham"/>
      <family val="3"/>
    </font>
    <font>
      <b/>
      <sz val="11"/>
      <name val="Gotham"/>
      <family val="3"/>
    </font>
    <font>
      <b/>
      <sz val="11"/>
      <name val="Arial"/>
      <family val="2"/>
    </font>
    <font>
      <sz val="11"/>
      <name val="Calibri"/>
      <family val="2"/>
      <scheme val="minor"/>
    </font>
    <font>
      <b/>
      <u/>
      <sz val="11"/>
      <color theme="10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darkDown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3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8" fillId="0" borderId="0"/>
    <xf numFmtId="0" fontId="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8" fillId="0" borderId="0"/>
    <xf numFmtId="179" fontId="1" fillId="0" borderId="0"/>
    <xf numFmtId="0" fontId="1" fillId="0" borderId="0"/>
    <xf numFmtId="0" fontId="1" fillId="0" borderId="0"/>
    <xf numFmtId="0" fontId="16" fillId="0" borderId="0"/>
    <xf numFmtId="0" fontId="4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3" fontId="4" fillId="0" borderId="1" xfId="2" applyFont="1" applyFill="1" applyBorder="1" applyAlignment="1">
      <alignment horizontal="center" vertical="center"/>
    </xf>
    <xf numFmtId="17" fontId="4" fillId="0" borderId="1" xfId="2" applyNumberFormat="1" applyFont="1" applyFill="1" applyBorder="1" applyAlignment="1">
      <alignment horizontal="center" vertical="center"/>
    </xf>
    <xf numFmtId="3" fontId="4" fillId="0" borderId="0" xfId="2" applyFont="1" applyFill="1" applyAlignment="1">
      <alignment horizontal="center"/>
    </xf>
    <xf numFmtId="3" fontId="5" fillId="0" borderId="0" xfId="2" applyFont="1" applyFill="1"/>
    <xf numFmtId="164" fontId="5" fillId="0" borderId="0" xfId="2" applyNumberFormat="1" applyFont="1" applyFill="1"/>
    <xf numFmtId="3" fontId="6" fillId="0" borderId="0" xfId="2" applyFont="1" applyFill="1"/>
    <xf numFmtId="165" fontId="7" fillId="0" borderId="0" xfId="3" applyNumberFormat="1" applyFont="1" applyFill="1"/>
    <xf numFmtId="3" fontId="8" fillId="0" borderId="0" xfId="2" applyFont="1" applyFill="1"/>
    <xf numFmtId="164" fontId="8" fillId="0" borderId="0" xfId="2" applyNumberFormat="1" applyFont="1" applyFill="1"/>
    <xf numFmtId="3" fontId="4" fillId="0" borderId="0" xfId="2" applyFont="1" applyFill="1"/>
    <xf numFmtId="164" fontId="4" fillId="0" borderId="0" xfId="2" applyNumberFormat="1" applyFont="1" applyFill="1"/>
    <xf numFmtId="165" fontId="9" fillId="0" borderId="0" xfId="3" applyNumberFormat="1" applyFont="1" applyFill="1"/>
    <xf numFmtId="3" fontId="10" fillId="0" borderId="0" xfId="2" applyFont="1" applyFill="1" applyAlignment="1">
      <alignment horizontal="left" indent="2"/>
    </xf>
    <xf numFmtId="164" fontId="10" fillId="0" borderId="0" xfId="2" applyNumberFormat="1" applyFont="1" applyFill="1" applyAlignment="1">
      <alignment horizontal="right"/>
    </xf>
    <xf numFmtId="3" fontId="10" fillId="0" borderId="0" xfId="2" applyFont="1" applyFill="1" applyAlignment="1" applyProtection="1">
      <alignment horizontal="left" indent="2"/>
    </xf>
    <xf numFmtId="3" fontId="10" fillId="0" borderId="0" xfId="2" applyFont="1" applyFill="1"/>
    <xf numFmtId="166" fontId="6" fillId="0" borderId="0" xfId="2" applyNumberFormat="1" applyFont="1" applyFill="1"/>
    <xf numFmtId="166" fontId="7" fillId="0" borderId="0" xfId="3" applyNumberFormat="1" applyFont="1" applyFill="1"/>
    <xf numFmtId="3" fontId="10" fillId="0" borderId="0" xfId="2" applyFont="1" applyFill="1" applyAlignment="1">
      <alignment horizontal="left" indent="5"/>
    </xf>
    <xf numFmtId="3" fontId="5" fillId="0" borderId="0" xfId="2" applyFont="1" applyFill="1" applyBorder="1"/>
    <xf numFmtId="164" fontId="5" fillId="0" borderId="0" xfId="2" applyNumberFormat="1" applyFont="1" applyFill="1" applyBorder="1"/>
    <xf numFmtId="3" fontId="10" fillId="2" borderId="0" xfId="2" applyFont="1" applyFill="1" applyBorder="1" applyAlignment="1">
      <alignment horizontal="left" indent="2"/>
    </xf>
    <xf numFmtId="164" fontId="10" fillId="2" borderId="0" xfId="2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3" fontId="6" fillId="2" borderId="0" xfId="2" applyFont="1" applyFill="1"/>
    <xf numFmtId="165" fontId="7" fillId="2" borderId="0" xfId="3" applyNumberFormat="1" applyFont="1" applyFill="1"/>
    <xf numFmtId="0" fontId="0" fillId="2" borderId="0" xfId="0" applyFill="1"/>
    <xf numFmtId="3" fontId="10" fillId="2" borderId="0" xfId="2" applyFont="1" applyFill="1" applyAlignment="1">
      <alignment horizontal="left" indent="2"/>
    </xf>
    <xf numFmtId="164" fontId="10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indent="3"/>
    </xf>
    <xf numFmtId="164" fontId="4" fillId="0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wrapText="1" indent="2"/>
    </xf>
    <xf numFmtId="167" fontId="10" fillId="0" borderId="0" xfId="2" applyNumberFormat="1" applyFont="1" applyFill="1" applyAlignment="1">
      <alignment horizontal="right"/>
    </xf>
    <xf numFmtId="3" fontId="11" fillId="0" borderId="0" xfId="2" applyFont="1" applyFill="1" applyBorder="1"/>
    <xf numFmtId="164" fontId="12" fillId="0" borderId="0" xfId="2" applyNumberFormat="1" applyFont="1" applyFill="1" applyAlignment="1">
      <alignment horizontal="right"/>
    </xf>
    <xf numFmtId="3" fontId="13" fillId="0" borderId="0" xfId="2" applyFont="1" applyFill="1" applyBorder="1"/>
    <xf numFmtId="164" fontId="13" fillId="0" borderId="0" xfId="2" applyNumberFormat="1" applyFont="1" applyFill="1" applyBorder="1"/>
    <xf numFmtId="3" fontId="14" fillId="3" borderId="0" xfId="2" applyFont="1" applyFill="1" applyBorder="1"/>
    <xf numFmtId="164" fontId="4" fillId="3" borderId="0" xfId="2" applyNumberFormat="1" applyFont="1" applyFill="1" applyAlignment="1">
      <alignment horizontal="right"/>
    </xf>
    <xf numFmtId="3" fontId="6" fillId="3" borderId="0" xfId="2" applyFont="1" applyFill="1"/>
    <xf numFmtId="3" fontId="6" fillId="3" borderId="0" xfId="2" applyNumberFormat="1" applyFont="1" applyFill="1"/>
    <xf numFmtId="168" fontId="6" fillId="3" borderId="0" xfId="2" applyNumberFormat="1" applyFont="1" applyFill="1"/>
    <xf numFmtId="165" fontId="7" fillId="3" borderId="0" xfId="3" applyNumberFormat="1" applyFont="1" applyFill="1"/>
    <xf numFmtId="0" fontId="0" fillId="3" borderId="0" xfId="0" applyFill="1"/>
    <xf numFmtId="3" fontId="5" fillId="0" borderId="0" xfId="2" applyFont="1" applyFill="1" applyBorder="1" applyAlignment="1">
      <alignment vertical="center" wrapText="1"/>
    </xf>
    <xf numFmtId="164" fontId="15" fillId="0" borderId="0" xfId="0" applyNumberFormat="1" applyFont="1"/>
    <xf numFmtId="164" fontId="4" fillId="0" borderId="0" xfId="0" applyNumberFormat="1" applyFont="1"/>
    <xf numFmtId="169" fontId="15" fillId="0" borderId="0" xfId="1" applyNumberFormat="1" applyFont="1" applyFill="1" applyAlignment="1" applyProtection="1">
      <alignment horizontal="right"/>
    </xf>
    <xf numFmtId="169" fontId="15" fillId="0" borderId="0" xfId="4" applyNumberFormat="1" applyFont="1" applyFill="1" applyAlignment="1" applyProtection="1">
      <alignment horizontal="right"/>
    </xf>
    <xf numFmtId="169" fontId="4" fillId="0" borderId="0" xfId="4" applyNumberFormat="1" applyFont="1" applyFill="1" applyAlignment="1">
      <alignment horizontal="right"/>
    </xf>
    <xf numFmtId="169" fontId="10" fillId="0" borderId="0" xfId="4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3" fontId="0" fillId="0" borderId="4" xfId="0" applyNumberFormat="1" applyBorder="1"/>
    <xf numFmtId="0" fontId="0" fillId="0" borderId="7" xfId="0" applyBorder="1"/>
    <xf numFmtId="0" fontId="0" fillId="0" borderId="8" xfId="0" applyBorder="1"/>
    <xf numFmtId="171" fontId="0" fillId="0" borderId="0" xfId="1" applyNumberFormat="1" applyFont="1"/>
    <xf numFmtId="3" fontId="0" fillId="0" borderId="0" xfId="0" applyNumberFormat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21" fillId="0" borderId="0" xfId="0" applyFont="1"/>
    <xf numFmtId="3" fontId="3" fillId="0" borderId="0" xfId="2"/>
    <xf numFmtId="3" fontId="3" fillId="0" borderId="0" xfId="2" applyBorder="1"/>
    <xf numFmtId="49" fontId="23" fillId="0" borderId="0" xfId="2" applyNumberFormat="1" applyFont="1" applyBorder="1" applyAlignment="1">
      <alignment horizontal="center" vertical="center"/>
    </xf>
    <xf numFmtId="3" fontId="24" fillId="0" borderId="10" xfId="2" applyFont="1" applyFill="1" applyBorder="1" applyAlignment="1">
      <alignment horizontal="left" vertical="center" indent="2"/>
    </xf>
    <xf numFmtId="3" fontId="24" fillId="0" borderId="10" xfId="2" applyFont="1" applyFill="1" applyBorder="1" applyAlignment="1">
      <alignment vertical="center"/>
    </xf>
    <xf numFmtId="169" fontId="24" fillId="0" borderId="10" xfId="7" applyNumberFormat="1" applyFont="1" applyFill="1" applyBorder="1" applyAlignment="1">
      <alignment vertical="center"/>
    </xf>
    <xf numFmtId="3" fontId="25" fillId="0" borderId="0" xfId="2" applyFont="1" applyBorder="1" applyAlignment="1">
      <alignment horizontal="left" indent="2"/>
    </xf>
    <xf numFmtId="3" fontId="25" fillId="0" borderId="0" xfId="2" applyFont="1" applyBorder="1"/>
    <xf numFmtId="169" fontId="25" fillId="0" borderId="0" xfId="7" applyNumberFormat="1" applyFont="1" applyBorder="1"/>
    <xf numFmtId="3" fontId="25" fillId="0" borderId="0" xfId="2" applyFont="1" applyAlignment="1">
      <alignment horizontal="left" indent="2"/>
    </xf>
    <xf numFmtId="3" fontId="25" fillId="0" borderId="0" xfId="2" applyFont="1"/>
    <xf numFmtId="169" fontId="25" fillId="0" borderId="0" xfId="7" applyNumberFormat="1" applyFont="1"/>
    <xf numFmtId="3" fontId="25" fillId="0" borderId="11" xfId="2" applyFont="1" applyBorder="1" applyAlignment="1">
      <alignment horizontal="left" indent="2"/>
    </xf>
    <xf numFmtId="3" fontId="25" fillId="0" borderId="11" xfId="2" applyFont="1" applyBorder="1"/>
    <xf numFmtId="169" fontId="25" fillId="0" borderId="11" xfId="7" applyNumberFormat="1" applyFont="1" applyBorder="1"/>
    <xf numFmtId="3" fontId="26" fillId="0" borderId="0" xfId="2" applyFont="1"/>
    <xf numFmtId="49" fontId="23" fillId="0" borderId="0" xfId="2" applyNumberFormat="1" applyFont="1" applyAlignment="1">
      <alignment horizontal="center" vertical="center"/>
    </xf>
    <xf numFmtId="3" fontId="24" fillId="0" borderId="12" xfId="2" applyFont="1" applyFill="1" applyBorder="1" applyAlignment="1"/>
    <xf numFmtId="169" fontId="24" fillId="0" borderId="12" xfId="7" applyNumberFormat="1" applyFont="1" applyFill="1" applyBorder="1"/>
    <xf numFmtId="169" fontId="24" fillId="0" borderId="0" xfId="7" applyNumberFormat="1" applyFont="1" applyFill="1"/>
    <xf numFmtId="3" fontId="25" fillId="0" borderId="0" xfId="2" applyFont="1" applyAlignment="1">
      <alignment wrapText="1"/>
    </xf>
    <xf numFmtId="3" fontId="25" fillId="0" borderId="0" xfId="2" applyFont="1" applyAlignment="1">
      <alignment vertical="center"/>
    </xf>
    <xf numFmtId="169" fontId="25" fillId="0" borderId="0" xfId="7" applyNumberFormat="1" applyFont="1" applyAlignment="1">
      <alignment vertical="center"/>
    </xf>
    <xf numFmtId="3" fontId="25" fillId="0" borderId="13" xfId="2" applyFont="1" applyBorder="1"/>
    <xf numFmtId="169" fontId="25" fillId="0" borderId="13" xfId="7" applyNumberFormat="1" applyFont="1" applyBorder="1"/>
    <xf numFmtId="3" fontId="26" fillId="0" borderId="0" xfId="2" applyFont="1" applyAlignment="1">
      <alignment horizontal="left" vertical="top"/>
    </xf>
    <xf numFmtId="0" fontId="27" fillId="6" borderId="0" xfId="2" applyNumberFormat="1" applyFont="1" applyFill="1" applyAlignment="1">
      <alignment horizontal="left"/>
    </xf>
    <xf numFmtId="3" fontId="28" fillId="0" borderId="0" xfId="2" applyFont="1" applyFill="1" applyAlignment="1">
      <alignment horizontal="center"/>
    </xf>
    <xf numFmtId="0" fontId="27" fillId="0" borderId="0" xfId="2" applyNumberFormat="1" applyFont="1" applyFill="1" applyAlignment="1">
      <alignment horizontal="left"/>
    </xf>
    <xf numFmtId="0" fontId="3" fillId="0" borderId="0" xfId="2" applyNumberFormat="1" applyBorder="1" applyProtection="1"/>
    <xf numFmtId="0" fontId="3" fillId="0" borderId="0" xfId="2" applyNumberFormat="1" applyProtection="1"/>
    <xf numFmtId="3" fontId="29" fillId="0" borderId="0" xfId="2" applyFont="1" applyBorder="1" applyAlignment="1">
      <alignment horizontal="center"/>
    </xf>
    <xf numFmtId="3" fontId="29" fillId="0" borderId="0" xfId="2" applyFont="1" applyFill="1" applyBorder="1" applyAlignment="1">
      <alignment horizontal="center"/>
    </xf>
    <xf numFmtId="3" fontId="27" fillId="0" borderId="0" xfId="2" applyFont="1" applyBorder="1"/>
    <xf numFmtId="3" fontId="27" fillId="0" borderId="0" xfId="2" applyFont="1"/>
    <xf numFmtId="0" fontId="31" fillId="0" borderId="0" xfId="2" applyNumberFormat="1" applyFont="1" applyBorder="1" applyProtection="1"/>
    <xf numFmtId="0" fontId="31" fillId="0" borderId="0" xfId="2" applyNumberFormat="1" applyFont="1" applyFill="1" applyBorder="1" applyProtection="1"/>
    <xf numFmtId="3" fontId="15" fillId="0" borderId="0" xfId="2" applyNumberFormat="1" applyFont="1" applyFill="1" applyProtection="1"/>
    <xf numFmtId="3" fontId="4" fillId="0" borderId="0" xfId="2" applyFont="1" applyFill="1" applyBorder="1" applyAlignment="1">
      <alignment horizontal="center"/>
    </xf>
    <xf numFmtId="3" fontId="8" fillId="0" borderId="0" xfId="2" applyFont="1" applyFill="1" applyBorder="1"/>
    <xf numFmtId="164" fontId="8" fillId="0" borderId="0" xfId="2" applyNumberFormat="1" applyFont="1" applyFill="1" applyAlignment="1">
      <alignment horizontal="center"/>
    </xf>
    <xf numFmtId="172" fontId="4" fillId="0" borderId="0" xfId="2" applyNumberFormat="1" applyFont="1" applyFill="1" applyBorder="1"/>
    <xf numFmtId="164" fontId="4" fillId="0" borderId="0" xfId="2" applyNumberFormat="1" applyFont="1" applyFill="1" applyAlignment="1">
      <alignment horizontal="center"/>
    </xf>
    <xf numFmtId="9" fontId="4" fillId="0" borderId="0" xfId="7" applyFont="1" applyFill="1"/>
    <xf numFmtId="164" fontId="10" fillId="0" borderId="0" xfId="2" applyNumberFormat="1" applyFont="1" applyFill="1" applyAlignment="1">
      <alignment horizontal="center"/>
    </xf>
    <xf numFmtId="0" fontId="18" fillId="0" borderId="0" xfId="2" applyNumberFormat="1" applyFont="1" applyFill="1" applyProtection="1"/>
    <xf numFmtId="9" fontId="10" fillId="0" borderId="0" xfId="7" applyFont="1" applyFill="1"/>
    <xf numFmtId="173" fontId="10" fillId="0" borderId="0" xfId="2" applyNumberFormat="1" applyFont="1" applyFill="1"/>
    <xf numFmtId="164" fontId="8" fillId="0" borderId="0" xfId="2" applyNumberFormat="1" applyFont="1" applyFill="1" applyBorder="1" applyAlignment="1">
      <alignment horizontal="center"/>
    </xf>
    <xf numFmtId="3" fontId="4" fillId="0" borderId="0" xfId="2" applyFont="1" applyFill="1" applyBorder="1" applyAlignment="1">
      <alignment horizontal="left" indent="2"/>
    </xf>
    <xf numFmtId="164" fontId="4" fillId="0" borderId="0" xfId="2" applyNumberFormat="1" applyFont="1" applyFill="1" applyBorder="1" applyAlignment="1">
      <alignment horizontal="center"/>
    </xf>
    <xf numFmtId="3" fontId="33" fillId="0" borderId="0" xfId="2" applyFont="1" applyFill="1" applyBorder="1"/>
    <xf numFmtId="164" fontId="12" fillId="0" borderId="0" xfId="2" applyNumberFormat="1" applyFont="1" applyFill="1" applyAlignment="1">
      <alignment horizontal="center"/>
    </xf>
    <xf numFmtId="174" fontId="10" fillId="0" borderId="0" xfId="2" applyNumberFormat="1" applyFont="1" applyFill="1"/>
    <xf numFmtId="175" fontId="10" fillId="0" borderId="0" xfId="2" applyNumberFormat="1" applyFont="1" applyFill="1"/>
    <xf numFmtId="172" fontId="18" fillId="0" borderId="0" xfId="2" applyNumberFormat="1" applyFont="1" applyFill="1" applyProtection="1"/>
    <xf numFmtId="164" fontId="18" fillId="0" borderId="0" xfId="2" applyNumberFormat="1" applyFont="1" applyFill="1" applyProtection="1"/>
    <xf numFmtId="164" fontId="4" fillId="0" borderId="9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Alignment="1" applyProtection="1">
      <alignment horizontal="center"/>
    </xf>
    <xf numFmtId="0" fontId="18" fillId="0" borderId="0" xfId="2" applyNumberFormat="1" applyFont="1" applyProtection="1"/>
    <xf numFmtId="164" fontId="4" fillId="0" borderId="0" xfId="2" applyNumberFormat="1" applyFont="1" applyFill="1" applyAlignment="1" applyProtection="1">
      <alignment horizontal="center"/>
    </xf>
    <xf numFmtId="164" fontId="3" fillId="0" borderId="0" xfId="2" applyNumberFormat="1" applyAlignment="1" applyProtection="1">
      <alignment horizontal="center"/>
    </xf>
    <xf numFmtId="0" fontId="3" fillId="0" borderId="0" xfId="2" applyNumberFormat="1" applyFill="1" applyProtection="1"/>
    <xf numFmtId="168" fontId="3" fillId="0" borderId="0" xfId="2" applyNumberFormat="1" applyProtection="1"/>
    <xf numFmtId="3" fontId="4" fillId="6" borderId="0" xfId="2" applyFont="1" applyFill="1"/>
    <xf numFmtId="0" fontId="35" fillId="0" borderId="0" xfId="2" applyNumberFormat="1" applyFont="1" applyProtection="1"/>
    <xf numFmtId="0" fontId="35" fillId="0" borderId="0" xfId="2" applyNumberFormat="1" applyFont="1" applyBorder="1" applyProtection="1"/>
    <xf numFmtId="3" fontId="36" fillId="0" borderId="0" xfId="2" applyNumberFormat="1" applyFont="1" applyBorder="1" applyProtection="1"/>
    <xf numFmtId="3" fontId="28" fillId="0" borderId="0" xfId="2" applyFont="1" applyAlignment="1">
      <alignment horizontal="center"/>
    </xf>
    <xf numFmtId="3" fontId="30" fillId="0" borderId="0" xfId="2" applyFont="1" applyBorder="1" applyAlignment="1">
      <alignment horizontal="center"/>
    </xf>
    <xf numFmtId="3" fontId="15" fillId="0" borderId="0" xfId="2" applyNumberFormat="1" applyFont="1" applyProtection="1"/>
    <xf numFmtId="169" fontId="4" fillId="0" borderId="0" xfId="7" applyNumberFormat="1" applyFont="1" applyFill="1"/>
    <xf numFmtId="9" fontId="18" fillId="0" borderId="0" xfId="7" applyFont="1" applyFill="1" applyProtection="1"/>
    <xf numFmtId="172" fontId="4" fillId="0" borderId="0" xfId="2" applyNumberFormat="1" applyFont="1" applyFill="1"/>
    <xf numFmtId="3" fontId="18" fillId="0" borderId="0" xfId="2" applyNumberFormat="1" applyFont="1" applyFill="1" applyProtection="1"/>
    <xf numFmtId="3" fontId="33" fillId="0" borderId="9" xfId="2" applyFont="1" applyFill="1" applyBorder="1"/>
    <xf numFmtId="176" fontId="4" fillId="0" borderId="0" xfId="2" applyNumberFormat="1" applyFont="1" applyFill="1"/>
    <xf numFmtId="3" fontId="8" fillId="0" borderId="0" xfId="2" applyFont="1" applyFill="1" applyBorder="1" applyAlignment="1">
      <alignment vertical="center"/>
    </xf>
    <xf numFmtId="164" fontId="18" fillId="0" borderId="0" xfId="2" applyNumberFormat="1" applyFont="1" applyAlignment="1" applyProtection="1">
      <alignment horizontal="center"/>
    </xf>
    <xf numFmtId="164" fontId="15" fillId="0" borderId="0" xfId="2" applyNumberFormat="1" applyFont="1" applyProtection="1"/>
    <xf numFmtId="3" fontId="4" fillId="0" borderId="0" xfId="2" applyFont="1" applyFill="1" applyAlignment="1">
      <alignment horizontal="left" indent="2"/>
    </xf>
    <xf numFmtId="17" fontId="0" fillId="0" borderId="0" xfId="0" applyNumberFormat="1"/>
    <xf numFmtId="0" fontId="2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38" fillId="0" borderId="0" xfId="3" applyNumberFormat="1" applyFont="1" applyFill="1"/>
    <xf numFmtId="165" fontId="39" fillId="0" borderId="0" xfId="3" applyNumberFormat="1" applyFont="1" applyFill="1"/>
    <xf numFmtId="166" fontId="38" fillId="0" borderId="0" xfId="3" applyNumberFormat="1" applyFont="1" applyFill="1"/>
    <xf numFmtId="165" fontId="38" fillId="2" borderId="0" xfId="3" applyNumberFormat="1" applyFont="1" applyFill="1"/>
    <xf numFmtId="165" fontId="38" fillId="3" borderId="0" xfId="3" applyNumberFormat="1" applyFont="1" applyFill="1"/>
    <xf numFmtId="165" fontId="6" fillId="0" borderId="0" xfId="3" applyNumberFormat="1" applyFont="1" applyFill="1"/>
    <xf numFmtId="165" fontId="4" fillId="0" borderId="0" xfId="3" applyNumberFormat="1" applyFont="1" applyFill="1"/>
    <xf numFmtId="166" fontId="6" fillId="0" borderId="0" xfId="3" applyNumberFormat="1" applyFont="1" applyFill="1"/>
    <xf numFmtId="165" fontId="6" fillId="2" borderId="0" xfId="3" applyNumberFormat="1" applyFont="1" applyFill="1"/>
    <xf numFmtId="165" fontId="6" fillId="3" borderId="0" xfId="3" applyNumberFormat="1" applyFont="1" applyFill="1"/>
    <xf numFmtId="168" fontId="3" fillId="0" borderId="0" xfId="2" applyNumberFormat="1"/>
    <xf numFmtId="169" fontId="0" fillId="0" borderId="0" xfId="1" applyNumberFormat="1" applyFont="1"/>
    <xf numFmtId="3" fontId="10" fillId="0" borderId="0" xfId="2" applyFont="1" applyFill="1" applyAlignment="1">
      <alignment horizontal="left" indent="4"/>
    </xf>
    <xf numFmtId="182" fontId="10" fillId="0" borderId="0" xfId="2" applyNumberFormat="1" applyFont="1" applyFill="1" applyAlignment="1">
      <alignment horizontal="left" indent="2"/>
    </xf>
    <xf numFmtId="3" fontId="0" fillId="2" borderId="4" xfId="0" applyNumberFormat="1" applyFill="1" applyBorder="1"/>
    <xf numFmtId="3" fontId="27" fillId="0" borderId="0" xfId="2" applyFont="1" applyFill="1"/>
    <xf numFmtId="3" fontId="41" fillId="6" borderId="0" xfId="2" applyFont="1" applyFill="1" applyAlignment="1">
      <alignment horizontal="left"/>
    </xf>
    <xf numFmtId="3" fontId="35" fillId="0" borderId="0" xfId="2" applyFont="1"/>
    <xf numFmtId="3" fontId="42" fillId="0" borderId="0" xfId="2" applyFont="1"/>
    <xf numFmtId="3" fontId="43" fillId="0" borderId="0" xfId="2" applyFont="1"/>
    <xf numFmtId="3" fontId="44" fillId="0" borderId="0" xfId="2" applyFont="1"/>
    <xf numFmtId="3" fontId="43" fillId="0" borderId="0" xfId="2" applyFont="1" applyFill="1" applyBorder="1" applyAlignment="1">
      <alignment vertical="center"/>
    </xf>
    <xf numFmtId="183" fontId="43" fillId="0" borderId="0" xfId="2" applyNumberFormat="1" applyFont="1" applyFill="1" applyBorder="1" applyAlignment="1">
      <alignment vertical="center"/>
    </xf>
    <xf numFmtId="3" fontId="43" fillId="0" borderId="0" xfId="2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9" fontId="0" fillId="5" borderId="0" xfId="1" applyNumberFormat="1" applyFont="1" applyFill="1" applyBorder="1"/>
    <xf numFmtId="169" fontId="0" fillId="0" borderId="0" xfId="1" applyNumberFormat="1" applyFont="1" applyBorder="1"/>
    <xf numFmtId="180" fontId="0" fillId="0" borderId="0" xfId="0" applyNumberFormat="1"/>
    <xf numFmtId="9" fontId="0" fillId="0" borderId="0" xfId="1" applyFont="1" applyBorder="1"/>
    <xf numFmtId="171" fontId="18" fillId="0" borderId="0" xfId="2" applyNumberFormat="1" applyFont="1" applyFill="1" applyProtection="1"/>
    <xf numFmtId="3" fontId="46" fillId="0" borderId="0" xfId="6" quotePrefix="1" applyNumberFormat="1" applyFont="1" applyAlignment="1">
      <alignment vertical="center"/>
    </xf>
    <xf numFmtId="3" fontId="46" fillId="0" borderId="0" xfId="6" quotePrefix="1" applyNumberFormat="1" applyFont="1" applyAlignment="1">
      <alignment horizontal="left" vertical="center"/>
    </xf>
    <xf numFmtId="181" fontId="47" fillId="0" borderId="0" xfId="1" applyNumberFormat="1" applyFont="1" applyBorder="1" applyAlignment="1">
      <alignment horizontal="right"/>
    </xf>
    <xf numFmtId="184" fontId="47" fillId="0" borderId="0" xfId="1" applyNumberFormat="1" applyFont="1" applyBorder="1" applyAlignment="1">
      <alignment horizontal="right"/>
    </xf>
    <xf numFmtId="169" fontId="1" fillId="5" borderId="0" xfId="1" applyNumberFormat="1" applyFont="1" applyFill="1" applyBorder="1"/>
    <xf numFmtId="0" fontId="48" fillId="0" borderId="0" xfId="6" applyFont="1"/>
    <xf numFmtId="168" fontId="45" fillId="0" borderId="0" xfId="0" applyNumberFormat="1" applyFont="1"/>
    <xf numFmtId="3" fontId="25" fillId="0" borderId="4" xfId="5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2" applyFill="1" applyAlignment="1"/>
    <xf numFmtId="3" fontId="25" fillId="8" borderId="4" xfId="5" applyNumberFormat="1" applyFont="1" applyFill="1" applyBorder="1" applyAlignment="1">
      <alignment horizontal="right"/>
    </xf>
    <xf numFmtId="166" fontId="6" fillId="2" borderId="0" xfId="3" applyNumberFormat="1" applyFont="1" applyFill="1"/>
    <xf numFmtId="166" fontId="38" fillId="2" borderId="0" xfId="3" applyNumberFormat="1" applyFont="1" applyFill="1"/>
    <xf numFmtId="164" fontId="33" fillId="0" borderId="0" xfId="2" applyNumberFormat="1" applyFont="1" applyFill="1" applyBorder="1" applyAlignment="1">
      <alignment horizontal="center"/>
    </xf>
    <xf numFmtId="164" fontId="33" fillId="0" borderId="9" xfId="2" applyNumberFormat="1" applyFont="1" applyFill="1" applyBorder="1" applyAlignment="1">
      <alignment horizontal="center"/>
    </xf>
    <xf numFmtId="164" fontId="3" fillId="0" borderId="0" xfId="2" applyNumberFormat="1" applyFill="1" applyAlignment="1" applyProtection="1">
      <alignment horizontal="center"/>
    </xf>
    <xf numFmtId="164" fontId="15" fillId="0" borderId="0" xfId="2" applyNumberFormat="1" applyFont="1" applyFill="1" applyAlignment="1">
      <alignment horizontal="center"/>
    </xf>
    <xf numFmtId="164" fontId="32" fillId="0" borderId="0" xfId="2" applyNumberFormat="1" applyFont="1" applyFill="1" applyAlignment="1">
      <alignment horizontal="center"/>
    </xf>
    <xf numFmtId="164" fontId="32" fillId="0" borderId="0" xfId="2" applyNumberFormat="1" applyFont="1" applyFill="1" applyBorder="1" applyAlignment="1">
      <alignment horizontal="center"/>
    </xf>
    <xf numFmtId="164" fontId="34" fillId="0" borderId="0" xfId="2" applyNumberFormat="1" applyFont="1" applyFill="1" applyAlignment="1">
      <alignment horizontal="center"/>
    </xf>
    <xf numFmtId="164" fontId="32" fillId="0" borderId="9" xfId="2" applyNumberFormat="1" applyFont="1" applyFill="1" applyBorder="1" applyAlignment="1">
      <alignment horizontal="center"/>
    </xf>
    <xf numFmtId="0" fontId="10" fillId="0" borderId="0" xfId="2" applyNumberFormat="1" applyFont="1" applyProtection="1"/>
    <xf numFmtId="164" fontId="10" fillId="0" borderId="0" xfId="2" applyNumberFormat="1" applyFont="1" applyFill="1" applyAlignment="1" applyProtection="1">
      <alignment horizontal="center"/>
    </xf>
    <xf numFmtId="164" fontId="10" fillId="0" borderId="0" xfId="2" applyNumberFormat="1" applyFont="1" applyAlignment="1" applyProtection="1">
      <alignment horizontal="center"/>
    </xf>
    <xf numFmtId="0" fontId="10" fillId="0" borderId="0" xfId="2" applyNumberFormat="1" applyFont="1" applyBorder="1" applyProtection="1"/>
    <xf numFmtId="168" fontId="10" fillId="0" borderId="0" xfId="1" applyNumberFormat="1" applyFont="1" applyProtection="1"/>
    <xf numFmtId="0" fontId="4" fillId="0" borderId="15" xfId="2" applyNumberFormat="1" applyFont="1" applyBorder="1" applyProtection="1"/>
    <xf numFmtId="164" fontId="3" fillId="0" borderId="15" xfId="2" applyNumberFormat="1" applyFill="1" applyBorder="1" applyAlignment="1" applyProtection="1">
      <alignment horizontal="center"/>
    </xf>
    <xf numFmtId="0" fontId="10" fillId="0" borderId="9" xfId="2" applyNumberFormat="1" applyFont="1" applyBorder="1" applyProtection="1"/>
    <xf numFmtId="164" fontId="10" fillId="0" borderId="9" xfId="2" applyNumberFormat="1" applyFont="1" applyFill="1" applyBorder="1" applyAlignment="1" applyProtection="1">
      <alignment horizontal="center"/>
    </xf>
    <xf numFmtId="164" fontId="15" fillId="0" borderId="9" xfId="2" applyNumberFormat="1" applyFont="1" applyFill="1" applyBorder="1" applyAlignment="1" applyProtection="1">
      <alignment horizontal="center"/>
    </xf>
    <xf numFmtId="164" fontId="10" fillId="0" borderId="9" xfId="2" applyNumberFormat="1" applyFont="1" applyBorder="1" applyAlignment="1" applyProtection="1">
      <alignment horizontal="center"/>
    </xf>
    <xf numFmtId="164" fontId="10" fillId="0" borderId="9" xfId="2" applyNumberFormat="1" applyFont="1" applyFill="1" applyBorder="1" applyAlignment="1">
      <alignment horizontal="center"/>
    </xf>
    <xf numFmtId="164" fontId="10" fillId="0" borderId="15" xfId="2" applyNumberFormat="1" applyFont="1" applyBorder="1" applyAlignment="1" applyProtection="1">
      <alignment horizontal="center"/>
    </xf>
    <xf numFmtId="169" fontId="18" fillId="0" borderId="0" xfId="1" applyNumberFormat="1" applyFont="1" applyFill="1" applyProtection="1"/>
    <xf numFmtId="3" fontId="25" fillId="0" borderId="11" xfId="2" applyNumberFormat="1" applyFont="1" applyBorder="1"/>
    <xf numFmtId="3" fontId="44" fillId="0" borderId="0" xfId="2" applyFont="1" applyFill="1" applyAlignment="1">
      <alignment horizontal="center"/>
    </xf>
    <xf numFmtId="3" fontId="3" fillId="0" borderId="0" xfId="2" applyFill="1" applyAlignment="1">
      <alignment horizontal="center"/>
    </xf>
    <xf numFmtId="3" fontId="4" fillId="0" borderId="14" xfId="2" applyFont="1" applyFill="1" applyBorder="1" applyAlignment="1">
      <alignment horizontal="center" vertical="center" wrapText="1"/>
    </xf>
    <xf numFmtId="3" fontId="4" fillId="0" borderId="1" xfId="2" applyFont="1" applyFill="1" applyBorder="1" applyAlignment="1">
      <alignment horizontal="center" vertical="center" wrapText="1"/>
    </xf>
    <xf numFmtId="3" fontId="29" fillId="0" borderId="0" xfId="2" applyFont="1" applyBorder="1" applyAlignment="1">
      <alignment horizontal="center"/>
    </xf>
    <xf numFmtId="3" fontId="30" fillId="0" borderId="0" xfId="2" applyFont="1" applyBorder="1" applyAlignment="1">
      <alignment horizontal="center"/>
    </xf>
    <xf numFmtId="3" fontId="4" fillId="0" borderId="14" xfId="2" applyFont="1" applyFill="1" applyBorder="1" applyAlignment="1">
      <alignment horizontal="center" vertical="center"/>
    </xf>
    <xf numFmtId="3" fontId="4" fillId="0" borderId="1" xfId="2" applyFont="1" applyFill="1" applyBorder="1" applyAlignment="1">
      <alignment horizontal="center" vertical="center"/>
    </xf>
    <xf numFmtId="3" fontId="32" fillId="0" borderId="14" xfId="2" applyFont="1" applyFill="1" applyBorder="1" applyAlignment="1">
      <alignment horizontal="center" vertical="center" wrapText="1"/>
    </xf>
    <xf numFmtId="3" fontId="32" fillId="0" borderId="1" xfId="2" applyFont="1" applyFill="1" applyBorder="1" applyAlignment="1">
      <alignment horizontal="center" vertical="center" wrapText="1"/>
    </xf>
  </cellXfs>
  <cellStyles count="20">
    <cellStyle name="ANCLAS,REZONES Y SUS PARTES,DE FUNDICION,DE HIERRO O DE ACERO" xfId="9" xr:uid="{00000000-0005-0000-0000-000000000000}"/>
    <cellStyle name="Hipervínculo" xfId="6" builtinId="8"/>
    <cellStyle name="Millares [0] 2" xfId="11" xr:uid="{00000000-0005-0000-0000-000002000000}"/>
    <cellStyle name="Millares 2" xfId="3" xr:uid="{00000000-0005-0000-0000-000003000000}"/>
    <cellStyle name="Millares 2 2" xfId="12" xr:uid="{00000000-0005-0000-0000-000004000000}"/>
    <cellStyle name="Millares 3" xfId="10" xr:uid="{00000000-0005-0000-0000-000005000000}"/>
    <cellStyle name="Normal" xfId="0" builtinId="0"/>
    <cellStyle name="Normal 2" xfId="13" xr:uid="{00000000-0005-0000-0000-000007000000}"/>
    <cellStyle name="Normal 2 2" xfId="14" xr:uid="{00000000-0005-0000-0000-000008000000}"/>
    <cellStyle name="Normal 3" xfId="2" xr:uid="{00000000-0005-0000-0000-000009000000}"/>
    <cellStyle name="Normal 3 2" xfId="15" xr:uid="{00000000-0005-0000-0000-00000A000000}"/>
    <cellStyle name="Normal 3 3" xfId="16" xr:uid="{00000000-0005-0000-0000-00000B000000}"/>
    <cellStyle name="Normal 4" xfId="8" xr:uid="{00000000-0005-0000-0000-00000C000000}"/>
    <cellStyle name="Normal 4 2" xfId="17" xr:uid="{00000000-0005-0000-0000-00000D000000}"/>
    <cellStyle name="Normal_Cuentas cuadros de coyuntura(jun07)_Anexo Estadístico NOVIEMBRE 2008 IMAEP" xfId="5" xr:uid="{00000000-0005-0000-0000-00000E000000}"/>
    <cellStyle name="normální_GFSod93podleVR new1" xfId="18" xr:uid="{00000000-0005-0000-0000-00000F000000}"/>
    <cellStyle name="Porcentaje" xfId="1" builtinId="5"/>
    <cellStyle name="Porcentaje 2" xfId="4" xr:uid="{00000000-0005-0000-0000-000011000000}"/>
    <cellStyle name="Porcentaje 3" xfId="7" xr:uid="{00000000-0005-0000-0000-000012000000}"/>
    <cellStyle name="Porcentaje 3 2" xfId="19" xr:uid="{00000000-0005-0000-0000-000013000000}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1" tint="0.499984740745262"/>
        </patternFill>
      </fill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alignment wrapText="1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328DD5A-4FA4-498B-9A24-C9AEEE306367}" type="doc">
      <dgm:prSet loTypeId="urn:microsoft.com/office/officeart/2005/8/layout/vList2" loCatId="list" qsTypeId="urn:microsoft.com/office/officeart/2005/8/quickstyle/3d2" qsCatId="3D" csTypeId="urn:microsoft.com/office/officeart/2005/8/colors/accent0_3" csCatId="mainScheme" phldr="1"/>
      <dgm:spPr/>
      <dgm:t>
        <a:bodyPr/>
        <a:lstStyle/>
        <a:p>
          <a:endParaRPr lang="es-ES"/>
        </a:p>
      </dgm:t>
    </dgm:pt>
    <dgm:pt modelId="{AECFF8C3-4E4D-47E3-A182-42A6D12D5E88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24% BID; USD 96,2</a:t>
          </a:r>
        </a:p>
      </dgm:t>
    </dgm:pt>
    <dgm:pt modelId="{DFA870F2-DB63-4347-9656-AE60E69DCF62}" type="par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43411CEA-348B-4E33-B0FE-4FF4D46D1477}" type="sib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0177549-7B7F-488B-9AEC-A82E48181266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29% CAF; USD 116,9</a:t>
          </a:r>
        </a:p>
      </dgm:t>
    </dgm:pt>
    <dgm:pt modelId="{12BFC49C-4BB0-46BD-91FB-A588A29A9297}" type="par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90B1A46F-E76A-469D-913F-C9A0FF918AC3}" type="sib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C74B714-75B7-4DAF-8392-B70787A755E6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20% OFID; USD 82,7</a:t>
          </a:r>
        </a:p>
      </dgm:t>
    </dgm:pt>
    <dgm:pt modelId="{1D85F84E-B668-4529-8098-B384615E72C6}" type="par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5653919E-C492-466A-A08C-96F35F2DB9D9}" type="sib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D6EC01DD-741C-417C-8AED-FAC72EDCA62B}">
      <dgm:prSet custT="1"/>
      <dgm:spPr/>
      <dgm:t>
        <a:bodyPr/>
        <a:lstStyle/>
        <a:p>
          <a:pPr algn="ctr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7% LLAVE EN MANO; USD 29,5</a:t>
          </a:r>
        </a:p>
      </dgm:t>
    </dgm:pt>
    <dgm:pt modelId="{88EAAA8E-6132-4493-800F-C906D41148D6}" type="parTrans" cxnId="{B28B35D7-C58F-4F08-A71F-C2AE28888ABD}">
      <dgm:prSet/>
      <dgm:spPr/>
      <dgm:t>
        <a:bodyPr/>
        <a:lstStyle/>
        <a:p>
          <a:endParaRPr lang="es-ES"/>
        </a:p>
      </dgm:t>
    </dgm:pt>
    <dgm:pt modelId="{33B4C5F4-DF44-4B2C-8820-66E68A9701F1}" type="sibTrans" cxnId="{B28B35D7-C58F-4F08-A71F-C2AE28888ABD}">
      <dgm:prSet/>
      <dgm:spPr/>
      <dgm:t>
        <a:bodyPr/>
        <a:lstStyle/>
        <a:p>
          <a:endParaRPr lang="es-ES"/>
        </a:p>
      </dgm:t>
    </dgm:pt>
    <dgm:pt modelId="{AB107880-D88B-4DFC-B1E6-C936FB64C8EF}">
      <dgm:prSet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6% BONOS; USD 25,6</a:t>
          </a:r>
        </a:p>
      </dgm:t>
    </dgm:pt>
    <dgm:pt modelId="{58C14E00-C92B-450E-8D66-82781D892CFC}" type="parTrans" cxnId="{994EED9F-180A-4E8E-92B6-06B909691E06}">
      <dgm:prSet/>
      <dgm:spPr/>
      <dgm:t>
        <a:bodyPr/>
        <a:lstStyle/>
        <a:p>
          <a:endParaRPr lang="es-ES"/>
        </a:p>
      </dgm:t>
    </dgm:pt>
    <dgm:pt modelId="{BA01C7E2-25B6-44FB-9881-C658D557A707}" type="sibTrans" cxnId="{994EED9F-180A-4E8E-92B6-06B909691E06}">
      <dgm:prSet/>
      <dgm:spPr/>
      <dgm:t>
        <a:bodyPr/>
        <a:lstStyle/>
        <a:p>
          <a:endParaRPr lang="es-ES"/>
        </a:p>
      </dgm:t>
    </dgm:pt>
    <dgm:pt modelId="{E606728B-9366-46E7-8C21-D46A7C61DD44}">
      <dgm:prSet custT="1"/>
      <dgm:spPr/>
      <dgm:t>
        <a:bodyPr/>
        <a:lstStyle/>
        <a:p>
          <a:pPr algn="ctr"/>
          <a:r>
            <a:rPr lang="es-PY" sz="1050" b="1">
              <a:latin typeface="Arial" panose="020B0604020202020204" pitchFamily="34" charset="0"/>
              <a:cs typeface="Arial" panose="020B0604020202020204" pitchFamily="34" charset="0"/>
            </a:rPr>
            <a:t>14% OTROS; USD 54,0 </a:t>
          </a:r>
        </a:p>
      </dgm:t>
    </dgm:pt>
    <dgm:pt modelId="{0623DBC7-9DA0-4F55-99D0-72F853CC18C9}" type="parTrans" cxnId="{758F2572-5190-4313-AD6B-A93D7AC1CA44}">
      <dgm:prSet/>
      <dgm:spPr/>
      <dgm:t>
        <a:bodyPr/>
        <a:lstStyle/>
        <a:p>
          <a:endParaRPr lang="es-PY"/>
        </a:p>
      </dgm:t>
    </dgm:pt>
    <dgm:pt modelId="{418AC400-2C3F-4F1E-BDD4-7E0C4550A213}" type="sibTrans" cxnId="{758F2572-5190-4313-AD6B-A93D7AC1CA44}">
      <dgm:prSet/>
      <dgm:spPr/>
      <dgm:t>
        <a:bodyPr/>
        <a:lstStyle/>
        <a:p>
          <a:endParaRPr lang="es-PY"/>
        </a:p>
      </dgm:t>
    </dgm:pt>
    <dgm:pt modelId="{41DEA639-A1E4-4393-A072-31EA636B96AF}" type="pres">
      <dgm:prSet presAssocID="{6328DD5A-4FA4-498B-9A24-C9AEEE306367}" presName="linear" presStyleCnt="0">
        <dgm:presLayoutVars>
          <dgm:animLvl val="lvl"/>
          <dgm:resizeHandles val="exact"/>
        </dgm:presLayoutVars>
      </dgm:prSet>
      <dgm:spPr/>
    </dgm:pt>
    <dgm:pt modelId="{1914CD10-A0E7-4902-BC16-CBC5D1FE1F0F}" type="pres">
      <dgm:prSet presAssocID="{AECFF8C3-4E4D-47E3-A182-42A6D12D5E88}" presName="parentText" presStyleLbl="node1" presStyleIdx="0" presStyleCnt="6">
        <dgm:presLayoutVars>
          <dgm:chMax val="0"/>
          <dgm:bulletEnabled val="1"/>
        </dgm:presLayoutVars>
      </dgm:prSet>
      <dgm:spPr/>
    </dgm:pt>
    <dgm:pt modelId="{C03128F2-5BB9-4FB9-BBC3-8E4990FB0BC4}" type="pres">
      <dgm:prSet presAssocID="{43411CEA-348B-4E33-B0FE-4FF4D46D1477}" presName="spacer" presStyleCnt="0"/>
      <dgm:spPr/>
    </dgm:pt>
    <dgm:pt modelId="{0D666006-1837-4A28-932F-50B679C0692E}" type="pres">
      <dgm:prSet presAssocID="{E0177549-7B7F-488B-9AEC-A82E48181266}" presName="parentText" presStyleLbl="node1" presStyleIdx="1" presStyleCnt="6" custLinFactNeighborX="-1289" custLinFactNeighborY="-16383">
        <dgm:presLayoutVars>
          <dgm:chMax val="0"/>
          <dgm:bulletEnabled val="1"/>
        </dgm:presLayoutVars>
      </dgm:prSet>
      <dgm:spPr/>
    </dgm:pt>
    <dgm:pt modelId="{BAD30BF5-0F95-4C51-964B-FAD9FA66392E}" type="pres">
      <dgm:prSet presAssocID="{90B1A46F-E76A-469D-913F-C9A0FF918AC3}" presName="spacer" presStyleCnt="0"/>
      <dgm:spPr/>
    </dgm:pt>
    <dgm:pt modelId="{9C34921F-1EBE-4C36-AC6D-74BE6E9E4C7E}" type="pres">
      <dgm:prSet presAssocID="{EC74B714-75B7-4DAF-8392-B70787A755E6}" presName="parentText" presStyleLbl="node1" presStyleIdx="2" presStyleCnt="6">
        <dgm:presLayoutVars>
          <dgm:chMax val="0"/>
          <dgm:bulletEnabled val="1"/>
        </dgm:presLayoutVars>
      </dgm:prSet>
      <dgm:spPr/>
    </dgm:pt>
    <dgm:pt modelId="{5A813EF1-9B74-4D72-A73E-056392EAE8F6}" type="pres">
      <dgm:prSet presAssocID="{5653919E-C492-466A-A08C-96F35F2DB9D9}" presName="spacer" presStyleCnt="0"/>
      <dgm:spPr/>
    </dgm:pt>
    <dgm:pt modelId="{399C80D5-4A8C-41CC-9CD9-5EE6570C022A}" type="pres">
      <dgm:prSet presAssocID="{D6EC01DD-741C-417C-8AED-FAC72EDCA62B}" presName="parentText" presStyleLbl="node1" presStyleIdx="3" presStyleCnt="6">
        <dgm:presLayoutVars>
          <dgm:chMax val="0"/>
          <dgm:bulletEnabled val="1"/>
        </dgm:presLayoutVars>
      </dgm:prSet>
      <dgm:spPr/>
    </dgm:pt>
    <dgm:pt modelId="{62D347A5-26E6-4ABF-95D0-C4BC30C3E091}" type="pres">
      <dgm:prSet presAssocID="{33B4C5F4-DF44-4B2C-8820-66E68A9701F1}" presName="spacer" presStyleCnt="0"/>
      <dgm:spPr/>
    </dgm:pt>
    <dgm:pt modelId="{2560457B-587D-45C6-B1E3-750BC51083D9}" type="pres">
      <dgm:prSet presAssocID="{AB107880-D88B-4DFC-B1E6-C936FB64C8EF}" presName="parentText" presStyleLbl="node1" presStyleIdx="4" presStyleCnt="6">
        <dgm:presLayoutVars>
          <dgm:chMax val="0"/>
          <dgm:bulletEnabled val="1"/>
        </dgm:presLayoutVars>
      </dgm:prSet>
      <dgm:spPr/>
    </dgm:pt>
    <dgm:pt modelId="{5FA8EF0D-D87C-466E-A1CF-AB801955FA79}" type="pres">
      <dgm:prSet presAssocID="{BA01C7E2-25B6-44FB-9881-C658D557A707}" presName="spacer" presStyleCnt="0"/>
      <dgm:spPr/>
    </dgm:pt>
    <dgm:pt modelId="{CC4A0EB8-B574-4474-8026-DBB4FEDF31CB}" type="pres">
      <dgm:prSet presAssocID="{E606728B-9366-46E7-8C21-D46A7C61DD44}" presName="parentText" presStyleLbl="node1" presStyleIdx="5" presStyleCnt="6">
        <dgm:presLayoutVars>
          <dgm:chMax val="0"/>
          <dgm:bulletEnabled val="1"/>
        </dgm:presLayoutVars>
      </dgm:prSet>
      <dgm:spPr/>
    </dgm:pt>
  </dgm:ptLst>
  <dgm:cxnLst>
    <dgm:cxn modelId="{C015B816-0AC7-47F0-B7D6-9F40A93F8D3C}" srcId="{6328DD5A-4FA4-498B-9A24-C9AEEE306367}" destId="{EC74B714-75B7-4DAF-8392-B70787A755E6}" srcOrd="2" destOrd="0" parTransId="{1D85F84E-B668-4529-8098-B384615E72C6}" sibTransId="{5653919E-C492-466A-A08C-96F35F2DB9D9}"/>
    <dgm:cxn modelId="{880FF216-22A8-4B0F-9495-28D73F8CB443}" srcId="{6328DD5A-4FA4-498B-9A24-C9AEEE306367}" destId="{AECFF8C3-4E4D-47E3-A182-42A6D12D5E88}" srcOrd="0" destOrd="0" parTransId="{DFA870F2-DB63-4347-9656-AE60E69DCF62}" sibTransId="{43411CEA-348B-4E33-B0FE-4FF4D46D1477}"/>
    <dgm:cxn modelId="{E00D561B-8A47-4B5E-95A6-D2B08490878A}" type="presOf" srcId="{AECFF8C3-4E4D-47E3-A182-42A6D12D5E88}" destId="{1914CD10-A0E7-4902-BC16-CBC5D1FE1F0F}" srcOrd="0" destOrd="0" presId="urn:microsoft.com/office/officeart/2005/8/layout/vList2"/>
    <dgm:cxn modelId="{A4C89A32-2614-4325-9D86-C6F266F09C68}" type="presOf" srcId="{E0177549-7B7F-488B-9AEC-A82E48181266}" destId="{0D666006-1837-4A28-932F-50B679C0692E}" srcOrd="0" destOrd="0" presId="urn:microsoft.com/office/officeart/2005/8/layout/vList2"/>
    <dgm:cxn modelId="{758F2572-5190-4313-AD6B-A93D7AC1CA44}" srcId="{6328DD5A-4FA4-498B-9A24-C9AEEE306367}" destId="{E606728B-9366-46E7-8C21-D46A7C61DD44}" srcOrd="5" destOrd="0" parTransId="{0623DBC7-9DA0-4F55-99D0-72F853CC18C9}" sibTransId="{418AC400-2C3F-4F1E-BDD4-7E0C4550A213}"/>
    <dgm:cxn modelId="{994EED9F-180A-4E8E-92B6-06B909691E06}" srcId="{6328DD5A-4FA4-498B-9A24-C9AEEE306367}" destId="{AB107880-D88B-4DFC-B1E6-C936FB64C8EF}" srcOrd="4" destOrd="0" parTransId="{58C14E00-C92B-450E-8D66-82781D892CFC}" sibTransId="{BA01C7E2-25B6-44FB-9881-C658D557A707}"/>
    <dgm:cxn modelId="{2A9853B5-9334-4D5A-A311-F2411092F13B}" type="presOf" srcId="{6328DD5A-4FA4-498B-9A24-C9AEEE306367}" destId="{41DEA639-A1E4-4393-A072-31EA636B96AF}" srcOrd="0" destOrd="0" presId="urn:microsoft.com/office/officeart/2005/8/layout/vList2"/>
    <dgm:cxn modelId="{C4DD63B6-0FCD-408E-BE89-390E271A651D}" type="presOf" srcId="{D6EC01DD-741C-417C-8AED-FAC72EDCA62B}" destId="{399C80D5-4A8C-41CC-9CD9-5EE6570C022A}" srcOrd="0" destOrd="0" presId="urn:microsoft.com/office/officeart/2005/8/layout/vList2"/>
    <dgm:cxn modelId="{298376C6-BB78-496C-A238-8810A17A40E1}" srcId="{6328DD5A-4FA4-498B-9A24-C9AEEE306367}" destId="{E0177549-7B7F-488B-9AEC-A82E48181266}" srcOrd="1" destOrd="0" parTransId="{12BFC49C-4BB0-46BD-91FB-A588A29A9297}" sibTransId="{90B1A46F-E76A-469D-913F-C9A0FF918AC3}"/>
    <dgm:cxn modelId="{D1FDAFCC-5C96-4CC4-A856-0D19D7653DFE}" type="presOf" srcId="{E606728B-9366-46E7-8C21-D46A7C61DD44}" destId="{CC4A0EB8-B574-4474-8026-DBB4FEDF31CB}" srcOrd="0" destOrd="0" presId="urn:microsoft.com/office/officeart/2005/8/layout/vList2"/>
    <dgm:cxn modelId="{B28B35D7-C58F-4F08-A71F-C2AE28888ABD}" srcId="{6328DD5A-4FA4-498B-9A24-C9AEEE306367}" destId="{D6EC01DD-741C-417C-8AED-FAC72EDCA62B}" srcOrd="3" destOrd="0" parTransId="{88EAAA8E-6132-4493-800F-C906D41148D6}" sibTransId="{33B4C5F4-DF44-4B2C-8820-66E68A9701F1}"/>
    <dgm:cxn modelId="{F1909AE7-7FBB-4AF4-879D-88679E91EE1C}" type="presOf" srcId="{EC74B714-75B7-4DAF-8392-B70787A755E6}" destId="{9C34921F-1EBE-4C36-AC6D-74BE6E9E4C7E}" srcOrd="0" destOrd="0" presId="urn:microsoft.com/office/officeart/2005/8/layout/vList2"/>
    <dgm:cxn modelId="{7C020EF1-A541-472F-B7AA-D6C3C353B606}" type="presOf" srcId="{AB107880-D88B-4DFC-B1E6-C936FB64C8EF}" destId="{2560457B-587D-45C6-B1E3-750BC51083D9}" srcOrd="0" destOrd="0" presId="urn:microsoft.com/office/officeart/2005/8/layout/vList2"/>
    <dgm:cxn modelId="{1EC42923-AF34-4AF9-99CB-6BFCBB3E6182}" type="presParOf" srcId="{41DEA639-A1E4-4393-A072-31EA636B96AF}" destId="{1914CD10-A0E7-4902-BC16-CBC5D1FE1F0F}" srcOrd="0" destOrd="0" presId="urn:microsoft.com/office/officeart/2005/8/layout/vList2"/>
    <dgm:cxn modelId="{FF618506-D81B-4099-87BD-56532B9292DD}" type="presParOf" srcId="{41DEA639-A1E4-4393-A072-31EA636B96AF}" destId="{C03128F2-5BB9-4FB9-BBC3-8E4990FB0BC4}" srcOrd="1" destOrd="0" presId="urn:microsoft.com/office/officeart/2005/8/layout/vList2"/>
    <dgm:cxn modelId="{A562C93E-58DF-453B-9E6F-EFEB8C7BA375}" type="presParOf" srcId="{41DEA639-A1E4-4393-A072-31EA636B96AF}" destId="{0D666006-1837-4A28-932F-50B679C0692E}" srcOrd="2" destOrd="0" presId="urn:microsoft.com/office/officeart/2005/8/layout/vList2"/>
    <dgm:cxn modelId="{8404F307-C86C-4527-B018-163B4011DBF7}" type="presParOf" srcId="{41DEA639-A1E4-4393-A072-31EA636B96AF}" destId="{BAD30BF5-0F95-4C51-964B-FAD9FA66392E}" srcOrd="3" destOrd="0" presId="urn:microsoft.com/office/officeart/2005/8/layout/vList2"/>
    <dgm:cxn modelId="{6C6D4EC1-D856-466B-9B91-E24171722F3E}" type="presParOf" srcId="{41DEA639-A1E4-4393-A072-31EA636B96AF}" destId="{9C34921F-1EBE-4C36-AC6D-74BE6E9E4C7E}" srcOrd="4" destOrd="0" presId="urn:microsoft.com/office/officeart/2005/8/layout/vList2"/>
    <dgm:cxn modelId="{B503016F-A066-4D71-9E6B-E1FA3CF2B60F}" type="presParOf" srcId="{41DEA639-A1E4-4393-A072-31EA636B96AF}" destId="{5A813EF1-9B74-4D72-A73E-056392EAE8F6}" srcOrd="5" destOrd="0" presId="urn:microsoft.com/office/officeart/2005/8/layout/vList2"/>
    <dgm:cxn modelId="{4102D385-F802-4D0E-BE2D-964E62F8B79E}" type="presParOf" srcId="{41DEA639-A1E4-4393-A072-31EA636B96AF}" destId="{399C80D5-4A8C-41CC-9CD9-5EE6570C022A}" srcOrd="6" destOrd="0" presId="urn:microsoft.com/office/officeart/2005/8/layout/vList2"/>
    <dgm:cxn modelId="{C5D16727-9285-4BBA-A833-9816AD2DEA21}" type="presParOf" srcId="{41DEA639-A1E4-4393-A072-31EA636B96AF}" destId="{62D347A5-26E6-4ABF-95D0-C4BC30C3E091}" srcOrd="7" destOrd="0" presId="urn:microsoft.com/office/officeart/2005/8/layout/vList2"/>
    <dgm:cxn modelId="{E0E779D9-120A-4FB0-BB27-D239E5DEBD15}" type="presParOf" srcId="{41DEA639-A1E4-4393-A072-31EA636B96AF}" destId="{2560457B-587D-45C6-B1E3-750BC51083D9}" srcOrd="8" destOrd="0" presId="urn:microsoft.com/office/officeart/2005/8/layout/vList2"/>
    <dgm:cxn modelId="{80B66B20-FB5A-4B63-BBA8-454C499AAF9E}" type="presParOf" srcId="{41DEA639-A1E4-4393-A072-31EA636B96AF}" destId="{5FA8EF0D-D87C-466E-A1CF-AB801955FA79}" srcOrd="9" destOrd="0" presId="urn:microsoft.com/office/officeart/2005/8/layout/vList2"/>
    <dgm:cxn modelId="{1B7B9CBF-C9E2-404C-9DF1-7348B1225CE6}" type="presParOf" srcId="{41DEA639-A1E4-4393-A072-31EA636B96AF}" destId="{CC4A0EB8-B574-4474-8026-DBB4FEDF31CB}" srcOrd="10" destOrd="0" presId="urn:microsoft.com/office/officeart/2005/8/layout/vList2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914CD10-A0E7-4902-BC16-CBC5D1FE1F0F}">
      <dsp:nvSpPr>
        <dsp:cNvPr id="0" name=""/>
        <dsp:cNvSpPr/>
      </dsp:nvSpPr>
      <dsp:spPr>
        <a:xfrm>
          <a:off x="0" y="49678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24% BID; USD 96,2</a:t>
          </a:r>
        </a:p>
      </dsp:txBody>
      <dsp:txXfrm>
        <a:off x="14621" y="64299"/>
        <a:ext cx="1977729" cy="270278"/>
      </dsp:txXfrm>
    </dsp:sp>
    <dsp:sp modelId="{0D666006-1837-4A28-932F-50B679C0692E}">
      <dsp:nvSpPr>
        <dsp:cNvPr id="0" name=""/>
        <dsp:cNvSpPr/>
      </dsp:nvSpPr>
      <dsp:spPr>
        <a:xfrm>
          <a:off x="0" y="387729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29% CAF; USD 116,9</a:t>
          </a:r>
        </a:p>
      </dsp:txBody>
      <dsp:txXfrm>
        <a:off x="14621" y="402350"/>
        <a:ext cx="1977729" cy="270278"/>
      </dsp:txXfrm>
    </dsp:sp>
    <dsp:sp modelId="{9C34921F-1EBE-4C36-AC6D-74BE6E9E4C7E}">
      <dsp:nvSpPr>
        <dsp:cNvPr id="0" name=""/>
        <dsp:cNvSpPr/>
      </dsp:nvSpPr>
      <dsp:spPr>
        <a:xfrm>
          <a:off x="0" y="740878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20% OFID; USD 82,7</a:t>
          </a:r>
        </a:p>
      </dsp:txBody>
      <dsp:txXfrm>
        <a:off x="14621" y="755499"/>
        <a:ext cx="1977729" cy="270278"/>
      </dsp:txXfrm>
    </dsp:sp>
    <dsp:sp modelId="{399C80D5-4A8C-41CC-9CD9-5EE6570C022A}">
      <dsp:nvSpPr>
        <dsp:cNvPr id="0" name=""/>
        <dsp:cNvSpPr/>
      </dsp:nvSpPr>
      <dsp:spPr>
        <a:xfrm>
          <a:off x="0" y="1086478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b="1" kern="1200">
              <a:latin typeface="Arial" panose="020B0604020202020204" pitchFamily="34" charset="0"/>
              <a:cs typeface="Arial" panose="020B0604020202020204" pitchFamily="34" charset="0"/>
            </a:rPr>
            <a:t>7% LLAVE EN MANO; USD 29,5</a:t>
          </a:r>
        </a:p>
      </dsp:txBody>
      <dsp:txXfrm>
        <a:off x="14621" y="1101099"/>
        <a:ext cx="1977729" cy="270278"/>
      </dsp:txXfrm>
    </dsp:sp>
    <dsp:sp modelId="{2560457B-587D-45C6-B1E3-750BC51083D9}">
      <dsp:nvSpPr>
        <dsp:cNvPr id="0" name=""/>
        <dsp:cNvSpPr/>
      </dsp:nvSpPr>
      <dsp:spPr>
        <a:xfrm>
          <a:off x="0" y="1432078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6% BONOS; USD 25,6</a:t>
          </a:r>
        </a:p>
      </dsp:txBody>
      <dsp:txXfrm>
        <a:off x="14621" y="1446699"/>
        <a:ext cx="1977729" cy="270278"/>
      </dsp:txXfrm>
    </dsp:sp>
    <dsp:sp modelId="{CC4A0EB8-B574-4474-8026-DBB4FEDF31CB}">
      <dsp:nvSpPr>
        <dsp:cNvPr id="0" name=""/>
        <dsp:cNvSpPr/>
      </dsp:nvSpPr>
      <dsp:spPr>
        <a:xfrm>
          <a:off x="0" y="1777678"/>
          <a:ext cx="2006971" cy="29952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PY" sz="1050" b="1" kern="1200">
              <a:latin typeface="Arial" panose="020B0604020202020204" pitchFamily="34" charset="0"/>
              <a:cs typeface="Arial" panose="020B0604020202020204" pitchFamily="34" charset="0"/>
            </a:rPr>
            <a:t>14% OTROS; USD 54,0 </a:t>
          </a:r>
        </a:p>
      </dsp:txBody>
      <dsp:txXfrm>
        <a:off x="14621" y="1792299"/>
        <a:ext cx="1977729" cy="27027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2.emf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emf"/><Relationship Id="rId5" Type="http://schemas.microsoft.com/office/2007/relationships/diagramDrawing" Target="../diagrams/drawing1.xml"/><Relationship Id="rId10" Type="http://schemas.openxmlformats.org/officeDocument/2006/relationships/image" Target="../media/image5.png"/><Relationship Id="rId4" Type="http://schemas.openxmlformats.org/officeDocument/2006/relationships/diagramColors" Target="../diagrams/colors1.xml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42</xdr:row>
      <xdr:rowOff>104775</xdr:rowOff>
    </xdr:from>
    <xdr:to>
      <xdr:col>6</xdr:col>
      <xdr:colOff>323850</xdr:colOff>
      <xdr:row>46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7755255"/>
          <a:ext cx="1571625" cy="75819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228600</xdr:colOff>
      <xdr:row>36</xdr:row>
      <xdr:rowOff>47625</xdr:rowOff>
    </xdr:from>
    <xdr:to>
      <xdr:col>6</xdr:col>
      <xdr:colOff>285750</xdr:colOff>
      <xdr:row>39</xdr:row>
      <xdr:rowOff>209550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52900" y="6555105"/>
          <a:ext cx="1543050" cy="710565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164253</xdr:colOff>
      <xdr:row>30</xdr:row>
      <xdr:rowOff>11206</xdr:rowOff>
    </xdr:from>
    <xdr:to>
      <xdr:col>9</xdr:col>
      <xdr:colOff>154728</xdr:colOff>
      <xdr:row>32</xdr:row>
      <xdr:rowOff>158536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78518" y="5502088"/>
          <a:ext cx="4024592" cy="528330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5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5">
                <a:lumMod val="40000"/>
                <a:lumOff val="60000"/>
                <a:shade val="100000"/>
                <a:satMod val="115000"/>
              </a:schemeClr>
            </a:gs>
          </a:gsLst>
          <a:lin ang="18900000" scaled="1"/>
          <a:tileRect/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127000</xdr:colOff>
      <xdr:row>9</xdr:row>
      <xdr:rowOff>0</xdr:rowOff>
    </xdr:from>
    <xdr:to>
      <xdr:col>2</xdr:col>
      <xdr:colOff>422405</xdr:colOff>
      <xdr:row>16</xdr:row>
      <xdr:rowOff>35738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7000" y="989118"/>
          <a:ext cx="1712725" cy="166028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2</xdr:col>
      <xdr:colOff>529167</xdr:colOff>
      <xdr:row>9</xdr:row>
      <xdr:rowOff>0</xdr:rowOff>
    </xdr:from>
    <xdr:to>
      <xdr:col>4</xdr:col>
      <xdr:colOff>818532</xdr:colOff>
      <xdr:row>16</xdr:row>
      <xdr:rowOff>33510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00549" y="1165412"/>
          <a:ext cx="1880601" cy="131098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131022</xdr:colOff>
      <xdr:row>14</xdr:row>
      <xdr:rowOff>39158</xdr:rowOff>
    </xdr:from>
    <xdr:to>
      <xdr:col>2</xdr:col>
      <xdr:colOff>413808</xdr:colOff>
      <xdr:row>16</xdr:row>
      <xdr:rowOff>29633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1022" y="2294678"/>
          <a:ext cx="1700106" cy="348615"/>
        </a:xfrm>
        <a:prstGeom prst="rect">
          <a:avLst/>
        </a:prstGeom>
        <a:gradFill flip="none"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lin ang="13500000" scaled="1"/>
          <a:tileRect/>
        </a:gra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1</xdr:col>
      <xdr:colOff>294316</xdr:colOff>
      <xdr:row>8</xdr:row>
      <xdr:rowOff>145676</xdr:rowOff>
    </xdr:from>
    <xdr:to>
      <xdr:col>2</xdr:col>
      <xdr:colOff>410733</xdr:colOff>
      <xdr:row>11</xdr:row>
      <xdr:rowOff>145676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7581" y="1131794"/>
          <a:ext cx="1864534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Resultado  Acumulado</a:t>
          </a:r>
        </a:p>
      </xdr:txBody>
    </xdr:sp>
    <xdr:clientData/>
  </xdr:twoCellAnchor>
  <xdr:twoCellAnchor>
    <xdr:from>
      <xdr:col>1</xdr:col>
      <xdr:colOff>584798</xdr:colOff>
      <xdr:row>11</xdr:row>
      <xdr:rowOff>43953</xdr:rowOff>
    </xdr:from>
    <xdr:to>
      <xdr:col>2</xdr:col>
      <xdr:colOff>411454</xdr:colOff>
      <xdr:row>13</xdr:row>
      <xdr:rowOff>7534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8063" y="1590365"/>
          <a:ext cx="1574773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USD </a:t>
          </a:r>
        </a:p>
      </xdr:txBody>
    </xdr:sp>
    <xdr:clientData/>
  </xdr:twoCellAnchor>
  <xdr:twoCellAnchor>
    <xdr:from>
      <xdr:col>1</xdr:col>
      <xdr:colOff>1139490</xdr:colOff>
      <xdr:row>11</xdr:row>
      <xdr:rowOff>36768</xdr:rowOff>
    </xdr:from>
    <xdr:to>
      <xdr:col>2</xdr:col>
      <xdr:colOff>685800</xdr:colOff>
      <xdr:row>13</xdr:row>
      <xdr:rowOff>18720</xdr:rowOff>
    </xdr:to>
    <xdr:sp macro="" textlink="'CA Informe'!$T$4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2755" y="1583180"/>
          <a:ext cx="1294427" cy="34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E881F87-AE1A-4A2C-A0E4-937E1CF21358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-650,5</a:t>
          </a:fld>
          <a:endParaRPr lang="es-PY" sz="1600" b="1">
            <a:solidFill>
              <a:schemeClr val="accent2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792445</xdr:colOff>
      <xdr:row>12</xdr:row>
      <xdr:rowOff>104091</xdr:rowOff>
    </xdr:from>
    <xdr:to>
      <xdr:col>2</xdr:col>
      <xdr:colOff>33620</xdr:colOff>
      <xdr:row>14</xdr:row>
      <xdr:rowOff>11206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15710" y="1829797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1</xdr:col>
      <xdr:colOff>404869</xdr:colOff>
      <xdr:row>14</xdr:row>
      <xdr:rowOff>29035</xdr:rowOff>
    </xdr:from>
    <xdr:to>
      <xdr:col>1</xdr:col>
      <xdr:colOff>1232647</xdr:colOff>
      <xdr:row>16</xdr:row>
      <xdr:rowOff>7232</xdr:rowOff>
    </xdr:to>
    <xdr:sp macro="" textlink="'CA Informe'!$T$5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8134" y="2471917"/>
          <a:ext cx="827778" cy="336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CCE9CA4-D523-4E76-8801-E068E6A11436}" type="TxLink">
            <a:rPr lang="en-US" sz="16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-1,5%</a:t>
          </a:fld>
          <a:endParaRPr lang="es-PY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1003899</xdr:colOff>
      <xdr:row>14</xdr:row>
      <xdr:rowOff>29198</xdr:rowOff>
    </xdr:from>
    <xdr:to>
      <xdr:col>2</xdr:col>
      <xdr:colOff>478119</xdr:colOff>
      <xdr:row>15</xdr:row>
      <xdr:rowOff>165555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27164" y="2472080"/>
          <a:ext cx="1222337" cy="31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del </a:t>
          </a:r>
          <a:r>
            <a:rPr lang="es-PY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PIB</a:t>
          </a:r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757267</xdr:colOff>
      <xdr:row>8</xdr:row>
      <xdr:rowOff>168089</xdr:rowOff>
    </xdr:from>
    <xdr:to>
      <xdr:col>4</xdr:col>
      <xdr:colOff>567016</xdr:colOff>
      <xdr:row>13</xdr:row>
      <xdr:rowOff>78441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8649" y="1154207"/>
          <a:ext cx="1400985" cy="82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Resultado Operativo</a:t>
          </a:r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</xdr:colOff>
      <xdr:row>15</xdr:row>
      <xdr:rowOff>28575</xdr:rowOff>
    </xdr:from>
    <xdr:to>
      <xdr:col>8</xdr:col>
      <xdr:colOff>826763</xdr:colOff>
      <xdr:row>15</xdr:row>
      <xdr:rowOff>28575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3962400" y="2466975"/>
          <a:ext cx="38290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78441</xdr:colOff>
      <xdr:row>29</xdr:row>
      <xdr:rowOff>89649</xdr:rowOff>
    </xdr:from>
    <xdr:to>
      <xdr:col>10</xdr:col>
      <xdr:colOff>78441</xdr:colOff>
      <xdr:row>52</xdr:row>
      <xdr:rowOff>105335</xdr:rowOff>
    </xdr:to>
    <xdr:grpSp>
      <xdr:nvGrpSpPr>
        <xdr:cNvPr id="21" name="Grupo 4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78441" y="5703796"/>
          <a:ext cx="8572500" cy="4217892"/>
          <a:chOff x="19050" y="810925"/>
          <a:chExt cx="7727285" cy="2787149"/>
        </a:xfrm>
      </xdr:grpSpPr>
      <xdr:sp macro="" textlink="">
        <xdr:nvSpPr>
          <xdr:cNvPr id="22" name="Proceso 4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9050" y="810925"/>
            <a:ext cx="7727285" cy="2781728"/>
          </a:xfrm>
          <a:prstGeom prst="flowChartProcess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Y"/>
          </a:p>
        </xdr:txBody>
      </xdr:sp>
      <xdr:cxnSp macro="">
        <xdr:nvCxnSpPr>
          <xdr:cNvPr id="23" name="Conector rec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830717" y="843621"/>
            <a:ext cx="0" cy="2754453"/>
          </a:xfrm>
          <a:prstGeom prst="line">
            <a:avLst/>
          </a:prstGeom>
          <a:ln w="1905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38100</xdr:colOff>
      <xdr:row>30</xdr:row>
      <xdr:rowOff>163830</xdr:rowOff>
    </xdr:from>
    <xdr:to>
      <xdr:col>4</xdr:col>
      <xdr:colOff>811537</xdr:colOff>
      <xdr:row>30</xdr:row>
      <xdr:rowOff>163830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61365" y="5116830"/>
          <a:ext cx="41127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38</xdr:row>
      <xdr:rowOff>9525</xdr:rowOff>
    </xdr:from>
    <xdr:to>
      <xdr:col>4</xdr:col>
      <xdr:colOff>814916</xdr:colOff>
      <xdr:row>38</xdr:row>
      <xdr:rowOff>21166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525" y="7065645"/>
          <a:ext cx="3861011" cy="116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1307727</xdr:colOff>
      <xdr:row>30</xdr:row>
      <xdr:rowOff>11206</xdr:rowOff>
    </xdr:from>
    <xdr:to>
      <xdr:col>6</xdr:col>
      <xdr:colOff>545727</xdr:colOff>
      <xdr:row>31</xdr:row>
      <xdr:rowOff>148941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21992" y="4964206"/>
          <a:ext cx="773206" cy="328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6</xdr:col>
      <xdr:colOff>270623</xdr:colOff>
      <xdr:row>30</xdr:row>
      <xdr:rowOff>8068</xdr:rowOff>
    </xdr:from>
    <xdr:to>
      <xdr:col>7</xdr:col>
      <xdr:colOff>459218</xdr:colOff>
      <xdr:row>31</xdr:row>
      <xdr:rowOff>148940</xdr:rowOff>
    </xdr:to>
    <xdr:sp macro="" textlink="'CA Informe'!$T$26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20094" y="4961068"/>
          <a:ext cx="961800" cy="331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41AC74E-4987-4E15-AB03-D90AED230EF2}" type="TxLink">
            <a:rPr lang="en-US" sz="1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508,1</a:t>
          </a:fld>
          <a:endParaRPr lang="es-PY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744904</xdr:colOff>
      <xdr:row>30</xdr:row>
      <xdr:rowOff>15040</xdr:rowOff>
    </xdr:from>
    <xdr:to>
      <xdr:col>8</xdr:col>
      <xdr:colOff>437030</xdr:colOff>
      <xdr:row>31</xdr:row>
      <xdr:rowOff>156110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594375" y="4968040"/>
          <a:ext cx="1350596" cy="331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millones </a:t>
          </a:r>
        </a:p>
      </xdr:txBody>
    </xdr:sp>
    <xdr:clientData/>
  </xdr:twoCellAnchor>
  <xdr:twoCellAnchor>
    <xdr:from>
      <xdr:col>6</xdr:col>
      <xdr:colOff>828675</xdr:colOff>
      <xdr:row>39</xdr:row>
      <xdr:rowOff>257175</xdr:rowOff>
    </xdr:from>
    <xdr:to>
      <xdr:col>6</xdr:col>
      <xdr:colOff>1192569</xdr:colOff>
      <xdr:row>41</xdr:row>
      <xdr:rowOff>135255</xdr:rowOff>
    </xdr:to>
    <xdr:sp macro="" textlink="">
      <xdr:nvSpPr>
        <xdr:cNvPr id="33" name="Más 7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200775" y="7298055"/>
          <a:ext cx="0" cy="312420"/>
        </a:xfrm>
        <a:prstGeom prst="mathPlus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936252</xdr:colOff>
      <xdr:row>37</xdr:row>
      <xdr:rowOff>50539</xdr:rowOff>
    </xdr:from>
    <xdr:to>
      <xdr:col>6</xdr:col>
      <xdr:colOff>163131</xdr:colOff>
      <xdr:row>38</xdr:row>
      <xdr:rowOff>174364</xdr:rowOff>
    </xdr:to>
    <xdr:sp macro="" textlink="'CA Informe'!$T$29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27252" y="6818892"/>
          <a:ext cx="762085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93144BC-759A-4D05-98A0-4CA28D0C5F65}" type="TxLink">
            <a:rPr lang="en-US" sz="1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404,9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486896</xdr:colOff>
      <xdr:row>38</xdr:row>
      <xdr:rowOff>89647</xdr:rowOff>
    </xdr:from>
    <xdr:to>
      <xdr:col>6</xdr:col>
      <xdr:colOff>6853</xdr:colOff>
      <xdr:row>39</xdr:row>
      <xdr:rowOff>213472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77896" y="7037294"/>
          <a:ext cx="1055163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5</xdr:col>
      <xdr:colOff>432771</xdr:colOff>
      <xdr:row>42</xdr:row>
      <xdr:rowOff>117102</xdr:rowOff>
    </xdr:from>
    <xdr:to>
      <xdr:col>6</xdr:col>
      <xdr:colOff>430867</xdr:colOff>
      <xdr:row>44</xdr:row>
      <xdr:rowOff>59952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747036" y="7300073"/>
          <a:ext cx="1533302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Otras entidades</a:t>
          </a:r>
        </a:p>
      </xdr:txBody>
    </xdr:sp>
    <xdr:clientData/>
  </xdr:twoCellAnchor>
  <xdr:twoCellAnchor>
    <xdr:from>
      <xdr:col>5</xdr:col>
      <xdr:colOff>991719</xdr:colOff>
      <xdr:row>43</xdr:row>
      <xdr:rowOff>141756</xdr:rowOff>
    </xdr:from>
    <xdr:to>
      <xdr:col>6</xdr:col>
      <xdr:colOff>190500</xdr:colOff>
      <xdr:row>45</xdr:row>
      <xdr:rowOff>76938</xdr:rowOff>
    </xdr:to>
    <xdr:sp macro="" textlink="'CA Informe'!$T$30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305984" y="7504021"/>
          <a:ext cx="733987" cy="29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9EF7B1B-E8FD-4213-AE6D-95F2CDE80AA2}" type="TxLink">
            <a:rPr lang="en-US" sz="1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103,2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880110</xdr:colOff>
      <xdr:row>43</xdr:row>
      <xdr:rowOff>34289</xdr:rowOff>
    </xdr:from>
    <xdr:to>
      <xdr:col>6</xdr:col>
      <xdr:colOff>1457402</xdr:colOff>
      <xdr:row>44</xdr:row>
      <xdr:rowOff>148590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198870" y="7860029"/>
          <a:ext cx="5792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BB2D59B-9B45-4D45-BB98-57CB30511610}" type="TxLink">
            <a:rPr lang="en-US" sz="1200" b="0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129</a:t>
          </a:fld>
          <a:endParaRPr lang="es-PY" sz="1400" b="0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1266825</xdr:colOff>
      <xdr:row>31</xdr:row>
      <xdr:rowOff>75141</xdr:rowOff>
    </xdr:from>
    <xdr:to>
      <xdr:col>7</xdr:col>
      <xdr:colOff>695325</xdr:colOff>
      <xdr:row>32</xdr:row>
      <xdr:rowOff>95250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191125" y="5492961"/>
          <a:ext cx="1706880" cy="202989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Y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Inversión Acumulada</a:t>
          </a:r>
        </a:p>
      </xdr:txBody>
    </xdr:sp>
    <xdr:clientData/>
  </xdr:twoCellAnchor>
  <xdr:twoCellAnchor>
    <xdr:from>
      <xdr:col>1</xdr:col>
      <xdr:colOff>0</xdr:colOff>
      <xdr:row>7</xdr:row>
      <xdr:rowOff>84667</xdr:rowOff>
    </xdr:from>
    <xdr:to>
      <xdr:col>4</xdr:col>
      <xdr:colOff>845608</xdr:colOff>
      <xdr:row>8</xdr:row>
      <xdr:rowOff>70331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618067"/>
          <a:ext cx="3901228" cy="252364"/>
        </a:xfrm>
        <a:prstGeom prst="rect">
          <a:avLst/>
        </a:prstGeom>
        <a:gradFill flip="none"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Resultado Fiscal </a:t>
          </a:r>
        </a:p>
      </xdr:txBody>
    </xdr:sp>
    <xdr:clientData/>
  </xdr:twoCellAnchor>
  <xdr:twoCellAnchor>
    <xdr:from>
      <xdr:col>2</xdr:col>
      <xdr:colOff>530435</xdr:colOff>
      <xdr:row>14</xdr:row>
      <xdr:rowOff>90520</xdr:rowOff>
    </xdr:from>
    <xdr:to>
      <xdr:col>4</xdr:col>
      <xdr:colOff>819360</xdr:colOff>
      <xdr:row>16</xdr:row>
      <xdr:rowOff>28892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23376" y="2349626"/>
          <a:ext cx="1920502" cy="296960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 b="1">
            <a:solidFill>
              <a:schemeClr val="accent2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467285</xdr:colOff>
      <xdr:row>14</xdr:row>
      <xdr:rowOff>56901</xdr:rowOff>
    </xdr:from>
    <xdr:to>
      <xdr:col>4</xdr:col>
      <xdr:colOff>681067</xdr:colOff>
      <xdr:row>16</xdr:row>
      <xdr:rowOff>28948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11873" y="2141195"/>
          <a:ext cx="1031812" cy="33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del PIB</a:t>
          </a:r>
        </a:p>
      </xdr:txBody>
    </xdr:sp>
    <xdr:clientData/>
  </xdr:twoCellAnchor>
  <xdr:twoCellAnchor>
    <xdr:from>
      <xdr:col>2</xdr:col>
      <xdr:colOff>714147</xdr:colOff>
      <xdr:row>14</xdr:row>
      <xdr:rowOff>55223</xdr:rowOff>
    </xdr:from>
    <xdr:to>
      <xdr:col>3</xdr:col>
      <xdr:colOff>764241</xdr:colOff>
      <xdr:row>15</xdr:row>
      <xdr:rowOff>177989</xdr:rowOff>
    </xdr:to>
    <xdr:sp macro="" textlink="'CA Informe'!$T$9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585529" y="2139517"/>
          <a:ext cx="823300" cy="30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9A499A-C901-437E-A9BB-D1D7393A3D32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-0,3%</a:t>
          </a:fld>
          <a:endParaRPr lang="es-PY" sz="2400" b="1">
            <a:solidFill>
              <a:schemeClr val="accent2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106891</xdr:colOff>
      <xdr:row>16</xdr:row>
      <xdr:rowOff>80433</xdr:rowOff>
    </xdr:from>
    <xdr:to>
      <xdr:col>4</xdr:col>
      <xdr:colOff>815486</xdr:colOff>
      <xdr:row>17</xdr:row>
      <xdr:rowOff>96146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6891" y="2694093"/>
          <a:ext cx="3764215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1</xdr:col>
      <xdr:colOff>74083</xdr:colOff>
      <xdr:row>18</xdr:row>
      <xdr:rowOff>42333</xdr:rowOff>
    </xdr:from>
    <xdr:to>
      <xdr:col>5</xdr:col>
      <xdr:colOff>25400</xdr:colOff>
      <xdr:row>27</xdr:row>
      <xdr:rowOff>67234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4083" y="3045509"/>
          <a:ext cx="4198346" cy="1638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</a:rPr>
            <a:t>Mejora en la recaudación acumulada proveniente de los Ingresos Tributarios 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↑3,0%).</a:t>
          </a:r>
          <a:endParaRPr lang="es-PY" sz="1100" baseline="0">
            <a:solidFill>
              <a:sysClr val="windowText" lastClr="000000"/>
            </a:solidFill>
            <a:latin typeface="+mn-lt"/>
          </a:endParaRPr>
        </a:p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Disminución </a:t>
          </a:r>
          <a:r>
            <a:rPr lang="es-PY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 Inversión Pública en 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9,2%</a:t>
          </a: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 comparación al acumulado a julio de 2022.</a:t>
          </a:r>
        </a:p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Aumento en compras de compuestos químicos y productos farmacéuticos y medicinales del MSPyBS.</a:t>
          </a:r>
          <a:endParaRPr lang="es-PY" sz="1100" baseline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89647</xdr:colOff>
      <xdr:row>8</xdr:row>
      <xdr:rowOff>161925</xdr:rowOff>
    </xdr:from>
    <xdr:to>
      <xdr:col>10</xdr:col>
      <xdr:colOff>44824</xdr:colOff>
      <xdr:row>27</xdr:row>
      <xdr:rowOff>76200</xdr:rowOff>
    </xdr:to>
    <xdr:sp macro="" textlink="">
      <xdr:nvSpPr>
        <xdr:cNvPr id="47" name="Proceso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89647" y="1148043"/>
          <a:ext cx="8527677" cy="3701863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28574</xdr:colOff>
      <xdr:row>7</xdr:row>
      <xdr:rowOff>85725</xdr:rowOff>
    </xdr:from>
    <xdr:to>
      <xdr:col>10</xdr:col>
      <xdr:colOff>22859</xdr:colOff>
      <xdr:row>8</xdr:row>
      <xdr:rowOff>69272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952874" y="619125"/>
          <a:ext cx="4040505" cy="250247"/>
        </a:xfrm>
        <a:prstGeom prst="rect">
          <a:avLst/>
        </a:prstGeom>
        <a:gradFill flip="none" rotWithShape="1">
          <a:gsLst>
            <a:gs pos="0">
              <a:schemeClr val="accent6">
                <a:satMod val="103000"/>
                <a:lumMod val="102000"/>
                <a:tint val="94000"/>
              </a:schemeClr>
            </a:gs>
            <a:gs pos="50000">
              <a:schemeClr val="accent6">
                <a:satMod val="110000"/>
                <a:lumMod val="100000"/>
                <a:shade val="100000"/>
              </a:schemeClr>
            </a:gs>
            <a:gs pos="100000">
              <a:schemeClr val="accent6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  Ingresos</a:t>
          </a:r>
        </a:p>
      </xdr:txBody>
    </xdr:sp>
    <xdr:clientData/>
  </xdr:twoCellAnchor>
  <xdr:twoCellAnchor>
    <xdr:from>
      <xdr:col>5</xdr:col>
      <xdr:colOff>47625</xdr:colOff>
      <xdr:row>17</xdr:row>
      <xdr:rowOff>104774</xdr:rowOff>
    </xdr:from>
    <xdr:to>
      <xdr:col>9</xdr:col>
      <xdr:colOff>104774</xdr:colOff>
      <xdr:row>24</xdr:row>
      <xdr:rowOff>44824</xdr:rowOff>
    </xdr:to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38625" y="2906245"/>
          <a:ext cx="3822325" cy="11951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Mejora en la recaudación acumulada de la SET y la DNA(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↑4,3% y ↑2,0% , respectivamente).</a:t>
          </a:r>
          <a:endParaRPr lang="es-PY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Otros ingresos aumentan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 5,8%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s-PY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debido principalmente a 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mayores ingresos acumulados de Itaipú.</a:t>
          </a:r>
        </a:p>
      </xdr:txBody>
    </xdr:sp>
    <xdr:clientData/>
  </xdr:twoCellAnchor>
  <xdr:twoCellAnchor>
    <xdr:from>
      <xdr:col>5</xdr:col>
      <xdr:colOff>116416</xdr:colOff>
      <xdr:row>16</xdr:row>
      <xdr:rowOff>73025</xdr:rowOff>
    </xdr:from>
    <xdr:to>
      <xdr:col>9</xdr:col>
      <xdr:colOff>34436</xdr:colOff>
      <xdr:row>17</xdr:row>
      <xdr:rowOff>88738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40716" y="2686685"/>
          <a:ext cx="3781360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5</xdr:col>
      <xdr:colOff>56028</xdr:colOff>
      <xdr:row>27</xdr:row>
      <xdr:rowOff>110714</xdr:rowOff>
    </xdr:from>
    <xdr:to>
      <xdr:col>10</xdr:col>
      <xdr:colOff>44822</xdr:colOff>
      <xdr:row>29</xdr:row>
      <xdr:rowOff>11206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370293" y="4884420"/>
          <a:ext cx="4247029" cy="259080"/>
        </a:xfrm>
        <a:prstGeom prst="rect">
          <a:avLst/>
        </a:prstGeom>
        <a:gradFill flip="none"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Inversión </a:t>
          </a:r>
        </a:p>
      </xdr:txBody>
    </xdr:sp>
    <xdr:clientData/>
  </xdr:twoCellAnchor>
  <xdr:twoCellAnchor>
    <xdr:from>
      <xdr:col>1</xdr:col>
      <xdr:colOff>64995</xdr:colOff>
      <xdr:row>40</xdr:row>
      <xdr:rowOff>35635</xdr:rowOff>
    </xdr:from>
    <xdr:to>
      <xdr:col>5</xdr:col>
      <xdr:colOff>26895</xdr:colOff>
      <xdr:row>41</xdr:row>
      <xdr:rowOff>98611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4995" y="7368764"/>
          <a:ext cx="4255994" cy="242271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1</xdr:col>
      <xdr:colOff>0</xdr:colOff>
      <xdr:row>41</xdr:row>
      <xdr:rowOff>135030</xdr:rowOff>
    </xdr:from>
    <xdr:to>
      <xdr:col>5</xdr:col>
      <xdr:colOff>112396</xdr:colOff>
      <xdr:row>52</xdr:row>
      <xdr:rowOff>170329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7647454"/>
          <a:ext cx="4406490" cy="2007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Incremento de pagos a Empleados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↑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8,1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por el MSPyBS, MEC (reajuste desde julio/2022), y las Fuerzas Públicas por el ajuste por el Salario Mínimo Legal Vigente. En el mes de julio se realizó la segunda parte del aumento a Docentes y Fuerzas Públicas.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Aumento en las Prestaciones Sociales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↑21,2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por mayores gastos en los programas de Adultos Mayores y Tekoporá, además de un incremento en los pagos de pensiones contributivas.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Incremento en pago de Intereses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↑44,5%)</a:t>
          </a:r>
          <a:r>
            <a:rPr lang="es-PY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explicado principalmente por los aumentos de las tasas de interés de la Deuda con Organismos Multilaterales.</a:t>
          </a:r>
          <a:endParaRPr lang="es-PY" sz="11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685800</xdr:colOff>
      <xdr:row>30</xdr:row>
      <xdr:rowOff>145678</xdr:rowOff>
    </xdr:from>
    <xdr:to>
      <xdr:col>9</xdr:col>
      <xdr:colOff>122767</xdr:colOff>
      <xdr:row>36</xdr:row>
      <xdr:rowOff>19051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308476" y="5636560"/>
          <a:ext cx="1162673" cy="971550"/>
        </a:xfrm>
        <a:prstGeom prst="ellipse">
          <a:avLst/>
        </a:prstGeom>
        <a:gradFill flip="none" rotWithShape="1">
          <a:gsLst>
            <a:gs pos="0">
              <a:schemeClr val="accent5">
                <a:shade val="30000"/>
                <a:satMod val="115000"/>
              </a:schemeClr>
            </a:gs>
            <a:gs pos="50000">
              <a:schemeClr val="accent5">
                <a:shade val="67500"/>
                <a:satMod val="115000"/>
              </a:schemeClr>
            </a:gs>
            <a:gs pos="100000">
              <a:schemeClr val="accent5">
                <a:shade val="100000"/>
                <a:satMod val="115000"/>
              </a:schemeClr>
            </a:gs>
          </a:gsLst>
          <a:lin ang="5400000" scaled="1"/>
          <a:tileRect/>
        </a:gra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/>
        </a:p>
      </xdr:txBody>
    </xdr:sp>
    <xdr:clientData/>
  </xdr:twoCellAnchor>
  <xdr:twoCellAnchor>
    <xdr:from>
      <xdr:col>8</xdr:col>
      <xdr:colOff>112619</xdr:colOff>
      <xdr:row>31</xdr:row>
      <xdr:rowOff>137945</xdr:rowOff>
    </xdr:from>
    <xdr:to>
      <xdr:col>10</xdr:col>
      <xdr:colOff>156434</xdr:colOff>
      <xdr:row>33</xdr:row>
      <xdr:rowOff>31313</xdr:rowOff>
    </xdr:to>
    <xdr:sp macro="" textlink="'CA Informe'!$T$27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20560" y="5281445"/>
          <a:ext cx="1108374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F44314-CDE6-40AF-A3D4-FD2769015272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1,2%</a:t>
          </a:fld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874059</xdr:colOff>
      <xdr:row>33</xdr:row>
      <xdr:rowOff>23309</xdr:rowOff>
    </xdr:from>
    <xdr:to>
      <xdr:col>9</xdr:col>
      <xdr:colOff>129554</xdr:colOff>
      <xdr:row>34</xdr:row>
      <xdr:rowOff>123265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496735" y="6074485"/>
          <a:ext cx="981201" cy="27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del PIB</a:t>
          </a:r>
        </a:p>
      </xdr:txBody>
    </xdr:sp>
    <xdr:clientData/>
  </xdr:twoCellAnchor>
  <xdr:twoCellAnchor>
    <xdr:from>
      <xdr:col>5</xdr:col>
      <xdr:colOff>800100</xdr:colOff>
      <xdr:row>33</xdr:row>
      <xdr:rowOff>152400</xdr:rowOff>
    </xdr:from>
    <xdr:to>
      <xdr:col>5</xdr:col>
      <xdr:colOff>1123950</xdr:colOff>
      <xdr:row>35</xdr:row>
      <xdr:rowOff>47626</xdr:rowOff>
    </xdr:to>
    <xdr:sp macro="" textlink="">
      <xdr:nvSpPr>
        <xdr:cNvPr id="60" name="Flecha abajo 7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724400" y="5943600"/>
          <a:ext cx="323850" cy="428626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726141</xdr:colOff>
      <xdr:row>36</xdr:row>
      <xdr:rowOff>28575</xdr:rowOff>
    </xdr:from>
    <xdr:to>
      <xdr:col>6</xdr:col>
      <xdr:colOff>316566</xdr:colOff>
      <xdr:row>37</xdr:row>
      <xdr:rowOff>152400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040406" y="6079751"/>
          <a:ext cx="1125631" cy="303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MOPC  </a:t>
          </a:r>
        </a:p>
      </xdr:txBody>
    </xdr:sp>
    <xdr:clientData/>
  </xdr:twoCellAnchor>
  <xdr:twoCellAnchor>
    <xdr:from>
      <xdr:col>5</xdr:col>
      <xdr:colOff>529479</xdr:colOff>
      <xdr:row>37</xdr:row>
      <xdr:rowOff>48187</xdr:rowOff>
    </xdr:from>
    <xdr:to>
      <xdr:col>5</xdr:col>
      <xdr:colOff>1120588</xdr:colOff>
      <xdr:row>38</xdr:row>
      <xdr:rowOff>170331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720479" y="6816540"/>
          <a:ext cx="591109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5</xdr:col>
      <xdr:colOff>781050</xdr:colOff>
      <xdr:row>40</xdr:row>
      <xdr:rowOff>38100</xdr:rowOff>
    </xdr:from>
    <xdr:to>
      <xdr:col>5</xdr:col>
      <xdr:colOff>1144944</xdr:colOff>
      <xdr:row>41</xdr:row>
      <xdr:rowOff>173355</xdr:rowOff>
    </xdr:to>
    <xdr:sp macro="" textlink="">
      <xdr:nvSpPr>
        <xdr:cNvPr id="63" name="Más 7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4705350" y="7338060"/>
          <a:ext cx="363894" cy="310515"/>
        </a:xfrm>
        <a:prstGeom prst="mathPlus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586629</xdr:colOff>
      <xdr:row>43</xdr:row>
      <xdr:rowOff>141755</xdr:rowOff>
    </xdr:from>
    <xdr:to>
      <xdr:col>5</xdr:col>
      <xdr:colOff>1100979</xdr:colOff>
      <xdr:row>45</xdr:row>
      <xdr:rowOff>84606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777629" y="8041902"/>
          <a:ext cx="514350" cy="30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5</xdr:col>
      <xdr:colOff>540458</xdr:colOff>
      <xdr:row>45</xdr:row>
      <xdr:rowOff>23756</xdr:rowOff>
    </xdr:from>
    <xdr:to>
      <xdr:col>6</xdr:col>
      <xdr:colOff>60415</xdr:colOff>
      <xdr:row>46</xdr:row>
      <xdr:rowOff>145900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731458" y="8282491"/>
          <a:ext cx="1055163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6</xdr:col>
      <xdr:colOff>121921</xdr:colOff>
      <xdr:row>39</xdr:row>
      <xdr:rowOff>36195</xdr:rowOff>
    </xdr:from>
    <xdr:to>
      <xdr:col>6</xdr:col>
      <xdr:colOff>670561</xdr:colOff>
      <xdr:row>41</xdr:row>
      <xdr:rowOff>57178</xdr:rowOff>
    </xdr:to>
    <xdr:sp macro="" textlink="">
      <xdr:nvSpPr>
        <xdr:cNvPr id="66" name="Elips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532121" y="7092315"/>
          <a:ext cx="548640" cy="44008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82140</xdr:colOff>
      <xdr:row>39</xdr:row>
      <xdr:rowOff>113628</xdr:rowOff>
    </xdr:from>
    <xdr:to>
      <xdr:col>6</xdr:col>
      <xdr:colOff>718451</xdr:colOff>
      <xdr:row>40</xdr:row>
      <xdr:rowOff>113628</xdr:rowOff>
    </xdr:to>
    <xdr:sp macro="" textlink="'CA Informe'!$T$31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808346" y="7240569"/>
          <a:ext cx="63631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6D9B8AE-EAFB-4A01-9375-0B2B19B9125C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80%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121921</xdr:colOff>
      <xdr:row>45</xdr:row>
      <xdr:rowOff>160020</xdr:rowOff>
    </xdr:from>
    <xdr:to>
      <xdr:col>6</xdr:col>
      <xdr:colOff>670561</xdr:colOff>
      <xdr:row>48</xdr:row>
      <xdr:rowOff>57178</xdr:rowOff>
    </xdr:to>
    <xdr:sp macro="" textlink="">
      <xdr:nvSpPr>
        <xdr:cNvPr id="68" name="Elips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532121" y="8336280"/>
          <a:ext cx="548640" cy="422938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78330</xdr:colOff>
      <xdr:row>46</xdr:row>
      <xdr:rowOff>58831</xdr:rowOff>
    </xdr:from>
    <xdr:to>
      <xdr:col>6</xdr:col>
      <xdr:colOff>743216</xdr:colOff>
      <xdr:row>48</xdr:row>
      <xdr:rowOff>11082</xdr:rowOff>
    </xdr:to>
    <xdr:sp macro="" textlink="'CA Informe'!$T$32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804536" y="8496860"/>
          <a:ext cx="664886" cy="310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BF3C4C6-B7C3-4141-A408-AF55286C377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20%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375286</xdr:colOff>
      <xdr:row>36</xdr:row>
      <xdr:rowOff>161925</xdr:rowOff>
    </xdr:from>
    <xdr:to>
      <xdr:col>7</xdr:col>
      <xdr:colOff>19255</xdr:colOff>
      <xdr:row>38</xdr:row>
      <xdr:rowOff>119063</xdr:rowOff>
    </xdr:to>
    <xdr:sp macro="" textlink="">
      <xdr:nvSpPr>
        <xdr:cNvPr id="70" name="Flecha abajo 8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16200000">
          <a:off x="5842262" y="6612629"/>
          <a:ext cx="322898" cy="436449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7</xdr:col>
      <xdr:colOff>76201</xdr:colOff>
      <xdr:row>36</xdr:row>
      <xdr:rowOff>103095</xdr:rowOff>
    </xdr:from>
    <xdr:to>
      <xdr:col>9</xdr:col>
      <xdr:colOff>179294</xdr:colOff>
      <xdr:row>38</xdr:row>
      <xdr:rowOff>169769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98877" y="6692154"/>
          <a:ext cx="1828799" cy="425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050" b="1">
              <a:latin typeface="+mn-lt"/>
              <a:cs typeface="Poppins" panose="02000000000000000000" pitchFamily="2" charset="0"/>
            </a:rPr>
            <a:t>Organismos</a:t>
          </a:r>
          <a:r>
            <a:rPr lang="es-PY" sz="1050" b="1" baseline="0">
              <a:latin typeface="+mn-lt"/>
              <a:cs typeface="Poppins" panose="02000000000000000000" pitchFamily="2" charset="0"/>
            </a:rPr>
            <a:t> Financiadores</a:t>
          </a:r>
        </a:p>
        <a:p>
          <a:pPr algn="ctr"/>
          <a:r>
            <a:rPr lang="es-PY" sz="1000" b="1" baseline="0">
              <a:latin typeface="+mn-lt"/>
            </a:rPr>
            <a:t>En USD millones</a:t>
          </a:r>
          <a:endParaRPr lang="es-PY" sz="1000" b="1">
            <a:latin typeface="+mn-lt"/>
          </a:endParaRPr>
        </a:p>
      </xdr:txBody>
    </xdr:sp>
    <xdr:clientData/>
  </xdr:twoCellAnchor>
  <xdr:twoCellAnchor>
    <xdr:from>
      <xdr:col>6</xdr:col>
      <xdr:colOff>750796</xdr:colOff>
      <xdr:row>38</xdr:row>
      <xdr:rowOff>123265</xdr:rowOff>
    </xdr:from>
    <xdr:to>
      <xdr:col>10</xdr:col>
      <xdr:colOff>33617</xdr:colOff>
      <xdr:row>50</xdr:row>
      <xdr:rowOff>78442</xdr:rowOff>
    </xdr:to>
    <xdr:graphicFrame macro="">
      <xdr:nvGraphicFramePr>
        <xdr:cNvPr id="75" name="Diagrama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11206</xdr:colOff>
      <xdr:row>27</xdr:row>
      <xdr:rowOff>112058</xdr:rowOff>
    </xdr:from>
    <xdr:to>
      <xdr:col>5</xdr:col>
      <xdr:colOff>5167</xdr:colOff>
      <xdr:row>29</xdr:row>
      <xdr:rowOff>8076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34471" y="4885764"/>
          <a:ext cx="4184961" cy="254606"/>
        </a:xfrm>
        <a:prstGeom prst="rect">
          <a:avLst/>
        </a:prstGeom>
        <a:gradFill flip="none" rotWithShape="1">
          <a:gsLst>
            <a:gs pos="0">
              <a:srgbClr val="FF9933">
                <a:shade val="30000"/>
                <a:satMod val="115000"/>
              </a:srgbClr>
            </a:gs>
            <a:gs pos="50000">
              <a:srgbClr val="FF9933">
                <a:shade val="67500"/>
                <a:satMod val="115000"/>
              </a:srgbClr>
            </a:gs>
            <a:gs pos="100000">
              <a:srgbClr val="FF9933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    Gastos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717177</xdr:colOff>
          <xdr:row>7</xdr:row>
          <xdr:rowOff>78442</xdr:rowOff>
        </xdr:from>
        <xdr:to>
          <xdr:col>8</xdr:col>
          <xdr:colOff>89648</xdr:colOff>
          <xdr:row>8</xdr:row>
          <xdr:rowOff>67833</xdr:rowOff>
        </xdr:to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11" spid="_x0000_s24465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66648" y="795618"/>
              <a:ext cx="1030941" cy="2807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425823</xdr:colOff>
          <xdr:row>27</xdr:row>
          <xdr:rowOff>89646</xdr:rowOff>
        </xdr:from>
        <xdr:to>
          <xdr:col>3</xdr:col>
          <xdr:colOff>515471</xdr:colOff>
          <xdr:row>29</xdr:row>
          <xdr:rowOff>11205</xdr:rowOff>
        </xdr:to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18" spid="_x0000_s24466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297205" y="4504764"/>
              <a:ext cx="862854" cy="280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672351</xdr:colOff>
          <xdr:row>27</xdr:row>
          <xdr:rowOff>100854</xdr:rowOff>
        </xdr:from>
        <xdr:to>
          <xdr:col>7</xdr:col>
          <xdr:colOff>840441</xdr:colOff>
          <xdr:row>29</xdr:row>
          <xdr:rowOff>29067</xdr:rowOff>
        </xdr:to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25" spid="_x0000_s24466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21822" y="4515972"/>
              <a:ext cx="941295" cy="2868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145677</xdr:colOff>
      <xdr:row>11</xdr:row>
      <xdr:rowOff>67235</xdr:rowOff>
    </xdr:from>
    <xdr:to>
      <xdr:col>5</xdr:col>
      <xdr:colOff>50773</xdr:colOff>
      <xdr:row>13</xdr:row>
      <xdr:rowOff>30816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790265" y="1613647"/>
          <a:ext cx="1574773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 </a:t>
          </a:r>
        </a:p>
      </xdr:txBody>
    </xdr:sp>
    <xdr:clientData/>
  </xdr:twoCellAnchor>
  <xdr:twoCellAnchor>
    <xdr:from>
      <xdr:col>3</xdr:col>
      <xdr:colOff>661148</xdr:colOff>
      <xdr:row>11</xdr:row>
      <xdr:rowOff>78441</xdr:rowOff>
    </xdr:from>
    <xdr:to>
      <xdr:col>5</xdr:col>
      <xdr:colOff>285898</xdr:colOff>
      <xdr:row>13</xdr:row>
      <xdr:rowOff>60393</xdr:rowOff>
    </xdr:to>
    <xdr:sp macro="" textlink="'CA Informe'!$T$8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305736" y="1624853"/>
          <a:ext cx="1294427" cy="34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8E4C26C-7A9A-4F6E-A11B-0C5D473BEBE3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-142,4 </a:t>
          </a:fld>
          <a:endParaRPr lang="es-PY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212912</xdr:colOff>
      <xdr:row>12</xdr:row>
      <xdr:rowOff>145677</xdr:rowOff>
    </xdr:from>
    <xdr:to>
      <xdr:col>4</xdr:col>
      <xdr:colOff>384174</xdr:colOff>
      <xdr:row>14</xdr:row>
      <xdr:rowOff>52792</xdr:rowOff>
    </xdr:to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857500" y="1871383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5</xdr:col>
      <xdr:colOff>190499</xdr:colOff>
      <xdr:row>23</xdr:row>
      <xdr:rowOff>11206</xdr:rowOff>
    </xdr:from>
    <xdr:to>
      <xdr:col>9</xdr:col>
      <xdr:colOff>174251</xdr:colOff>
      <xdr:row>27</xdr:row>
      <xdr:rowOff>33616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504764" y="4549588"/>
          <a:ext cx="4017869" cy="739587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40" b="1" baseline="0">
              <a:solidFill>
                <a:srgbClr val="7030A0"/>
              </a:solidFill>
              <a:effectLst/>
            </a:rPr>
            <a:t>Aspecto relevante: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40" b="0" baseline="0">
              <a:solidFill>
                <a:sysClr val="windowText" lastClr="000000"/>
              </a:solidFill>
              <a:effectLst/>
            </a:rPr>
            <a:t>En términos interanuales, la recaudación de la SET aumentó </a:t>
          </a:r>
          <a:r>
            <a:rPr lang="es-ES" sz="1040" b="1" baseline="0">
              <a:solidFill>
                <a:sysClr val="windowText" lastClr="000000"/>
              </a:solidFill>
              <a:effectLst/>
            </a:rPr>
            <a:t>1,7%</a:t>
          </a:r>
          <a:r>
            <a:rPr lang="es-ES" sz="1040" b="0" baseline="0">
              <a:solidFill>
                <a:sysClr val="windowText" lastClr="000000"/>
              </a:solidFill>
              <a:effectLst/>
            </a:rPr>
            <a:t>, mientras que la DNA tuvo un aumento de </a:t>
          </a:r>
          <a:r>
            <a:rPr lang="es-ES" sz="1040" b="1" baseline="0">
              <a:solidFill>
                <a:sysClr val="windowText" lastClr="000000"/>
              </a:solidFill>
              <a:effectLst/>
            </a:rPr>
            <a:t>10,9%</a:t>
          </a:r>
          <a:r>
            <a:rPr lang="es-ES" sz="1040" b="0" baseline="0">
              <a:solidFill>
                <a:sysClr val="windowText" lastClr="000000"/>
              </a:solidFill>
              <a:effectLst/>
            </a:rPr>
            <a:t>.</a:t>
          </a:r>
          <a:endParaRPr lang="es-ES" sz="1040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5</xdr:col>
      <xdr:colOff>896470</xdr:colOff>
      <xdr:row>1</xdr:row>
      <xdr:rowOff>33619</xdr:rowOff>
    </xdr:from>
    <xdr:to>
      <xdr:col>11</xdr:col>
      <xdr:colOff>112059</xdr:colOff>
      <xdr:row>3</xdr:row>
      <xdr:rowOff>224121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52414D8-603A-EAF0-69D5-1ABA0C395B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264" b="31290"/>
        <a:stretch/>
      </xdr:blipFill>
      <xdr:spPr bwMode="auto">
        <a:xfrm>
          <a:off x="5210735" y="212913"/>
          <a:ext cx="3653118" cy="7283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123264</xdr:rowOff>
    </xdr:from>
    <xdr:to>
      <xdr:col>5</xdr:col>
      <xdr:colOff>100846</xdr:colOff>
      <xdr:row>4</xdr:row>
      <xdr:rowOff>123264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EDFECF22-C38F-99DF-D674-BC6CF9BD4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353" b="27941"/>
        <a:stretch/>
      </xdr:blipFill>
      <xdr:spPr bwMode="auto">
        <a:xfrm>
          <a:off x="0" y="123264"/>
          <a:ext cx="4415111" cy="9861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33618</xdr:rowOff>
    </xdr:from>
    <xdr:to>
      <xdr:col>0</xdr:col>
      <xdr:colOff>2319618</xdr:colOff>
      <xdr:row>1</xdr:row>
      <xdr:rowOff>280148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034016-6C05-4FFB-86D5-4B793DD9BD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8" t="32353" r="4911" b="35901"/>
        <a:stretch/>
      </xdr:blipFill>
      <xdr:spPr bwMode="auto">
        <a:xfrm>
          <a:off x="0" y="33618"/>
          <a:ext cx="2319618" cy="4482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235325</xdr:colOff>
      <xdr:row>0</xdr:row>
      <xdr:rowOff>78441</xdr:rowOff>
    </xdr:from>
    <xdr:to>
      <xdr:col>8</xdr:col>
      <xdr:colOff>33617</xdr:colOff>
      <xdr:row>1</xdr:row>
      <xdr:rowOff>247634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0005BAD-8D15-4D10-BB2B-43001D99C6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97" t="36536" r="12862" b="37834"/>
        <a:stretch/>
      </xdr:blipFill>
      <xdr:spPr bwMode="auto">
        <a:xfrm>
          <a:off x="6869207" y="78441"/>
          <a:ext cx="1680881" cy="370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2319618</xdr:colOff>
      <xdr:row>2</xdr:row>
      <xdr:rowOff>44824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608188-0CB4-4716-A600-753964484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8" t="32353" r="4911" b="35901"/>
        <a:stretch/>
      </xdr:blipFill>
      <xdr:spPr bwMode="auto">
        <a:xfrm>
          <a:off x="0" y="0"/>
          <a:ext cx="2319618" cy="4482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414619</xdr:colOff>
      <xdr:row>0</xdr:row>
      <xdr:rowOff>44823</xdr:rowOff>
    </xdr:from>
    <xdr:to>
      <xdr:col>13</xdr:col>
      <xdr:colOff>437029</xdr:colOff>
      <xdr:row>2</xdr:row>
      <xdr:rowOff>12310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2788C6-3EFB-4615-80C7-3D75BFE1E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97" t="36536" r="12862" b="37834"/>
        <a:stretch/>
      </xdr:blipFill>
      <xdr:spPr bwMode="auto">
        <a:xfrm>
          <a:off x="6869207" y="44823"/>
          <a:ext cx="1680881" cy="370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0</xdr:row>
      <xdr:rowOff>160020</xdr:rowOff>
    </xdr:from>
    <xdr:to>
      <xdr:col>5</xdr:col>
      <xdr:colOff>771525</xdr:colOff>
      <xdr:row>14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160020"/>
              <a:ext cx="112776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34</xdr:row>
      <xdr:rowOff>0</xdr:rowOff>
    </xdr:from>
    <xdr:to>
      <xdr:col>11</xdr:col>
      <xdr:colOff>414057</xdr:colOff>
      <xdr:row>43</xdr:row>
      <xdr:rowOff>35858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 1">
              <a:extLst>
                <a:ext uri="{FF2B5EF4-FFF2-40B4-BE49-F238E27FC236}">
                  <a16:creationId xmlns:a16="http://schemas.microsoft.com/office/drawing/2014/main" id="{90C0DAD5-F6BE-4CB4-8285-AA46318155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81675" y="6867525"/>
              <a:ext cx="1947582" cy="17503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0.13\Users\Users\luisb\Desktop\Informe%20MEFP%202001%20SEPTIEMBRE%202020%202do%20corte%2005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1"/>
      <sheetName val="2"/>
      <sheetName val="Dashboard"/>
      <sheetName val="Ingresos"/>
      <sheetName val="Gastos"/>
      <sheetName val="Inversión"/>
      <sheetName val="TDs"/>
      <sheetName val="TD inf"/>
      <sheetName val="Base1"/>
      <sheetName val="Ley de Emergencia"/>
      <sheetName val="Salarios Ley de emergencia"/>
      <sheetName val="Situfin serie mensua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">
          <cell r="G3">
            <v>2003</v>
          </cell>
          <cell r="H3">
            <v>6435.5050000000001</v>
          </cell>
        </row>
        <row r="4">
          <cell r="G4">
            <v>2004</v>
          </cell>
          <cell r="H4">
            <v>5968.743993506494</v>
          </cell>
        </row>
        <row r="5">
          <cell r="G5">
            <v>2005</v>
          </cell>
          <cell r="H5">
            <v>6164.4231601731617</v>
          </cell>
        </row>
        <row r="6">
          <cell r="G6">
            <v>2006</v>
          </cell>
          <cell r="H6">
            <v>5620.3541571732358</v>
          </cell>
        </row>
        <row r="7">
          <cell r="G7">
            <v>2007</v>
          </cell>
          <cell r="H7">
            <v>5019.7474025148513</v>
          </cell>
        </row>
        <row r="8">
          <cell r="G8">
            <v>2008</v>
          </cell>
          <cell r="H8">
            <v>4347.2092327326882</v>
          </cell>
        </row>
        <row r="9">
          <cell r="G9">
            <v>2009</v>
          </cell>
          <cell r="H9">
            <v>4956.7737994112422</v>
          </cell>
        </row>
        <row r="10">
          <cell r="G10">
            <v>2010</v>
          </cell>
          <cell r="H10">
            <v>4733.6298160173164</v>
          </cell>
        </row>
        <row r="11">
          <cell r="G11">
            <v>2011</v>
          </cell>
          <cell r="H11">
            <v>4187.3393635604152</v>
          </cell>
        </row>
        <row r="12">
          <cell r="G12">
            <v>2012</v>
          </cell>
          <cell r="H12">
            <v>4418.1935489342322</v>
          </cell>
        </row>
        <row r="13">
          <cell r="G13">
            <v>2013</v>
          </cell>
          <cell r="H13">
            <v>4303.5727905966605</v>
          </cell>
        </row>
        <row r="14">
          <cell r="G14">
            <v>2014</v>
          </cell>
          <cell r="H14">
            <v>4462.2382870900065</v>
          </cell>
        </row>
        <row r="15">
          <cell r="G15">
            <v>2015</v>
          </cell>
          <cell r="H15">
            <v>5204.92080811087</v>
          </cell>
        </row>
        <row r="16">
          <cell r="G16">
            <v>2016</v>
          </cell>
          <cell r="H16">
            <v>5670.5408979978356</v>
          </cell>
        </row>
        <row r="17">
          <cell r="G17">
            <v>2017</v>
          </cell>
          <cell r="H17">
            <v>5618.9334516428025</v>
          </cell>
        </row>
        <row r="18">
          <cell r="G18">
            <v>2018</v>
          </cell>
          <cell r="H18">
            <v>5732.1045776589453</v>
          </cell>
        </row>
        <row r="19">
          <cell r="G19">
            <v>2019</v>
          </cell>
          <cell r="H19">
            <v>6240.7220576092332</v>
          </cell>
        </row>
        <row r="20">
          <cell r="G20">
            <v>2020</v>
          </cell>
          <cell r="H20">
            <v>6988.5519047619046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Benitez" refreshedDate="45140.617744444447" createdVersion="6" refreshedVersion="8" minRefreshableVersion="3" recordCount="247" xr:uid="{00000000-000A-0000-FFFF-FFFF19000000}">
  <cacheSource type="worksheet">
    <worksheetSource name="Datos1"/>
  </cacheSource>
  <cacheFields count="131">
    <cacheField name="Periodo" numFmtId="17">
      <sharedItems containsSemiMixedTypes="0" containsNonDate="0" containsDate="1" containsString="0" minDate="2003-01-01T00:00:00" maxDate="2023-07-02T00:00:00" count="247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</sharedItems>
      <fieldGroup par="130" base="0">
        <rangePr groupBy="months" startDate="2003-01-01T00:00:00" endDate="2023-07-02T00:00:00"/>
        <groupItems count="14">
          <s v="&lt;1/1/2003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2/7/2023"/>
        </groupItems>
      </fieldGroup>
    </cacheField>
    <cacheField name="Nro. Mes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emiMixedTypes="0" containsString="0" containsNumber="1" containsInteger="1" minValue="2003" maxValue="2023" count="21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PIB nominal (miles de millones de G.)" numFmtId="3">
      <sharedItems containsSemiMixedTypes="0" containsString="0" containsNumber="1" minValue="49411.959699781924" maxValue="319767.27784220327"/>
    </cacheField>
    <cacheField name="Tipo de cambio Gs./US$" numFmtId="3">
      <sharedItems containsSemiMixedTypes="0" containsString="0" containsNumber="1" minValue="4187.3393635604152" maxValue="7277.2004761904755"/>
    </cacheField>
    <cacheField name="Ingreso Total (Recaudado)" numFmtId="164">
      <sharedItems containsSemiMixedTypes="0" containsString="0" containsNumber="1" minValue="377.89362093800003" maxValue="4294.8048217019996"/>
    </cacheField>
    <cacheField name="Ingreso Total (% del PIB)" numFmtId="164">
      <sharedItems containsSemiMixedTypes="0" containsString="0" containsNumber="1" minValue="0.65718353322638123" maxValue="1.6942438057393916"/>
    </cacheField>
    <cacheField name="IT acumulado por año" numFmtId="164">
      <sharedItems containsSemiMixedTypes="0" containsString="0" containsNumber="1" minValue="377.89362093800003" maxValue="41094.265126701001"/>
    </cacheField>
    <cacheField name="IT Suma 12 meses" numFmtId="164">
      <sharedItems containsString="0" containsBlank="1" containsNumber="1" minValue="6050.7447638530002" maxValue="42096.971129056998"/>
    </cacheField>
    <cacheField name="% Var acum Ingreso total" numFmtId="0">
      <sharedItems containsString="0" containsBlank="1" containsNumber="1" minValue="-0.16389438061391215" maxValue="0.47798747754632043"/>
    </cacheField>
    <cacheField name="% Var interanual" numFmtId="0">
      <sharedItems containsString="0" containsBlank="1" containsNumber="1" minValue="-0.46803483084783837" maxValue="0.87944238872944047"/>
    </cacheField>
    <cacheField name="% Var suma 12 meses" numFmtId="0">
      <sharedItems containsString="0" containsBlank="1" containsNumber="1" minValue="-7.0642784157341376E-2" maxValue="0.29390026183365259"/>
    </cacheField>
    <cacheField name="Ingresos Tributarios" numFmtId="164">
      <sharedItems containsSemiMixedTypes="0" containsString="0" containsNumber="1" minValue="230.05253460700001" maxValue="3323.9881686999997"/>
    </cacheField>
    <cacheField name="Presión Tributaria" numFmtId="164">
      <sharedItems containsSemiMixedTypes="0" containsString="0" containsNumber="1" minValue="0.44839968072897068" maxValue="1.1127715798395328"/>
    </cacheField>
    <cacheField name="Tributarios Acum. Por año" numFmtId="164">
      <sharedItems containsSemiMixedTypes="0" containsString="0" containsNumber="1" minValue="244.56120121400002" maxValue="29961.616936461"/>
    </cacheField>
    <cacheField name="Tributarios suma 12 meses" numFmtId="164">
      <sharedItems containsString="0" containsBlank="1" containsNumber="1" minValue="3675.8208073330002" maxValue="30561.206210592001"/>
    </cacheField>
    <cacheField name="% Var. Interanual Tributarios" numFmtId="0">
      <sharedItems containsString="0" containsBlank="1" containsNumber="1" minValue="-0.51409375115523126" maxValue="1.2090252581883481"/>
    </cacheField>
    <cacheField name="% Var. Acum. Tributarios" numFmtId="0">
      <sharedItems containsString="0" containsBlank="1" containsNumber="1" minValue="-0.1913304265648974" maxValue="0.4569014518472716"/>
    </cacheField>
    <cacheField name="% Var. Suma 12m Tributarios" numFmtId="0">
      <sharedItems containsString="0" containsBlank="1" containsNumber="1" minValue="-7.5887964016627119E-2" maxValue="0.34096998688746383"/>
    </cacheField>
    <cacheField name="SET" numFmtId="164">
      <sharedItems containsSemiMixedTypes="0" containsString="0" containsNumber="1" minValue="109.87301905599999" maxValue="2316.9516608480003"/>
    </cacheField>
    <cacheField name="SET suma 12 meses" numFmtId="164">
      <sharedItems containsString="0" containsBlank="1" containsNumber="1" minValue="1629.2645083789998" maxValue="18342.242055033999"/>
    </cacheField>
    <cacheField name="% Var. Anualizado SET" numFmtId="0">
      <sharedItems containsString="0" containsBlank="1" containsNumber="1" minValue="-5.812006774771683E-2" maxValue="0.28583090224085672"/>
    </cacheField>
    <cacheField name="% Var. Interanual SET" numFmtId="0">
      <sharedItems containsString="0" containsBlank="1" containsNumber="1" minValue="-0.53748649574897134" maxValue="1.4795046943974146"/>
    </cacheField>
    <cacheField name="DNA" numFmtId="164">
      <sharedItems containsSemiMixedTypes="0" containsString="0" containsNumber="1" minValue="123.32330347200001" maxValue="1150.8719001879999"/>
    </cacheField>
    <cacheField name="DNA suma 12 meses" numFmtId="164">
      <sharedItems containsString="0" containsBlank="1" containsNumber="1" minValue="2077.0287278750002" maxValue="12368.184936452"/>
    </cacheField>
    <cacheField name="% Var. Anualizado DNA" numFmtId="0">
      <sharedItems containsString="0" containsBlank="1" containsNumber="1" minValue="-0.11314720214970131" maxValue="0.4024111425353869"/>
    </cacheField>
    <cacheField name="% Var. Interanual DNA" numFmtId="0">
      <sharedItems containsString="0" containsBlank="1" containsNumber="1" minValue="-0.50652024751443703" maxValue="0.90539907155663757"/>
    </cacheField>
    <cacheField name="IVA SET" numFmtId="164">
      <sharedItems containsSemiMixedTypes="0" containsString="0" containsNumber="1" minValue="64.908083879000003" maxValue="892.85867844399991"/>
    </cacheField>
    <cacheField name="IVA DNA" numFmtId="164">
      <sharedItems containsSemiMixedTypes="0" containsString="0" containsNumber="1" minValue="51.21967325" maxValue="672.34250145059912"/>
    </cacheField>
    <cacheField name="% Var. i.a. IVA SET" numFmtId="0">
      <sharedItems containsString="0" containsBlank="1" containsNumber="1" minValue="-0.34079461619260654" maxValue="0.85112320719038315"/>
    </cacheField>
    <cacheField name="% Var. i.a. IVA DNA" numFmtId="0">
      <sharedItems containsString="0" containsBlank="1" containsNumber="1" minValue="-0.433960312978935" maxValue="0.82542683677336814"/>
    </cacheField>
    <cacheField name="Contribuciones Sociales" numFmtId="164">
      <sharedItems containsSemiMixedTypes="0" containsString="0" containsNumber="1" minValue="0" maxValue="1078.3647070250001"/>
    </cacheField>
    <cacheField name="Contribuciones Sociales (% del PIB)" numFmtId="164">
      <sharedItems containsSemiMixedTypes="0" containsString="0" containsNumber="1" minValue="0" maxValue="0.39339796583859454"/>
    </cacheField>
    <cacheField name="Donaciones" numFmtId="164">
      <sharedItems containsSemiMixedTypes="0" containsString="0" containsNumber="1" minValue="2.692230457" maxValue="516.90727370200011"/>
    </cacheField>
    <cacheField name="Donaciones (% del PIB)" numFmtId="164">
      <sharedItems containsSemiMixedTypes="0" containsString="0" containsNumber="1" minValue="2.8367933873516171E-3" maxValue="0.30256274057752741"/>
    </cacheField>
    <cacheField name="Otros Ingresos" numFmtId="164">
      <sharedItems containsSemiMixedTypes="0" containsString="0" containsNumber="1" minValue="-10.19961205200002" maxValue="1004.9312945460001"/>
    </cacheField>
    <cacheField name="Otros ingresos (millones de US$)" numFmtId="164">
      <sharedItems containsSemiMixedTypes="0" containsString="0" containsNumber="1" minValue="-1.7987017879725224" maxValue="178.84733876892406"/>
    </cacheField>
    <cacheField name="Itaipú" numFmtId="164">
      <sharedItems containsSemiMixedTypes="0" containsString="0" containsNumber="1" minValue="35.411304127000001" maxValue="761.61594965500001"/>
    </cacheField>
    <cacheField name="Itaipú (millones de US$)" numFmtId="164">
      <sharedItems containsSemiMixedTypes="0" containsString="0" containsNumber="1" minValue="4.866061371108108" maxValue="104.65782166464329"/>
    </cacheField>
    <cacheField name="Itaipú acumulado por año (millones de US$)" numFmtId="164">
      <sharedItems containsSemiMixedTypes="0" containsString="0" containsNumber="1" minValue="4.866061371108108" maxValue="487.72968108252775"/>
    </cacheField>
    <cacheField name="Yacyretá" numFmtId="164">
      <sharedItems containsSemiMixedTypes="0" containsString="0" containsNumber="1" minValue="-1.1418978" maxValue="319.23356000000001"/>
    </cacheField>
    <cacheField name="Yacyretá (en millones de US$)" numFmtId="164">
      <sharedItems containsSemiMixedTypes="0" containsString="0" containsNumber="1" minValue="-0.15691443484840881" maxValue="43.867633033398967"/>
    </cacheField>
    <cacheField name="Yacyretá acumulado por año (millones de US$)" numFmtId="164">
      <sharedItems containsSemiMixedTypes="0" containsString="0" containsNumber="1" minValue="0" maxValue="104.90024483956776"/>
    </cacheField>
    <cacheField name="Otros Ingr." numFmtId="164">
      <sharedItems containsSemiMixedTypes="0" containsString="0" containsNumber="1" minValue="-197.90099707700003" maxValue="625.29486307399998"/>
    </cacheField>
    <cacheField name="Binacionales" numFmtId="164">
      <sharedItems containsSemiMixedTypes="0" containsString="0" containsNumber="1" minValue="35.411304127000001" maxValue="761.61594965500001"/>
    </cacheField>
    <cacheField name="Gasto Total (Obligado)" numFmtId="164">
      <sharedItems containsSemiMixedTypes="0" containsString="0" containsNumber="1" minValue="329.09690646299998" maxValue="5916.542261603"/>
    </cacheField>
    <cacheField name="Gasto Total (% del PIB)" numFmtId="164">
      <sharedItems containsSemiMixedTypes="0" containsString="0" containsNumber="1" minValue="0.52262361729025353" maxValue="2.2107373989545289"/>
    </cacheField>
    <cacheField name="Gasto total acumulado por año" numFmtId="164">
      <sharedItems containsSemiMixedTypes="0" containsString="0" containsNumber="1" minValue="329.09690646299998" maxValue="41336.441386598999"/>
    </cacheField>
    <cacheField name="Gasto Total suma 12 meses" numFmtId="164">
      <sharedItems containsString="0" containsBlank="1" containsNumber="1" minValue="5137.3949724160002" maxValue="44814.614500956995"/>
    </cacheField>
    <cacheField name="% Var interanual gasto total" numFmtId="0">
      <sharedItems containsString="0" containsBlank="1" containsNumber="1" minValue="-0.23658374319861553" maxValue="0.75812430815782172"/>
    </cacheField>
    <cacheField name="% Var acumulado gasto total" numFmtId="0">
      <sharedItems containsString="0" containsBlank="1" containsNumber="1" minValue="-0.18729180490679198" maxValue="0.75812430815782172"/>
    </cacheField>
    <cacheField name="% Var. Anualizado GT" numFmtId="0">
      <sharedItems containsString="0" containsBlank="1" containsNumber="1" minValue="-1.3730044900034377E-2" maxValue="0.32182108019080302"/>
    </cacheField>
    <cacheField name="Remuneración a los Empleados" numFmtId="164">
      <sharedItems containsSemiMixedTypes="0" containsString="0" containsNumber="1" minValue="196.165527328" maxValue="2955.1559608100006"/>
    </cacheField>
    <cacheField name="Remun. Acum. Por año" numFmtId="164">
      <sharedItems containsSemiMixedTypes="0" containsString="0" containsNumber="1" minValue="196.165527328" maxValue="18992.75431398"/>
    </cacheField>
    <cacheField name="Remun. Suma 12 meses" numFmtId="164">
      <sharedItems containsString="0" containsBlank="1" containsNumber="1" minValue="2705.6169049379996" maxValue="19809.694746862002"/>
    </cacheField>
    <cacheField name="% Var. Interanual Remun." numFmtId="0">
      <sharedItems containsString="0" containsBlank="1" containsNumber="1" minValue="-6.1524903245044893E-2" maxValue="0.33783383045311988"/>
    </cacheField>
    <cacheField name="% Var. Acumulado Remun." numFmtId="0">
      <sharedItems containsString="0" containsBlank="1" containsNumber="1" minValue="-1.6285108550052607E-3" maxValue="0.3207420105245169"/>
    </cacheField>
    <cacheField name="% Var. Anualizado Remun." numFmtId="0">
      <sharedItems containsString="0" containsBlank="1" containsNumber="1" minValue="-4.2538148254656072E-4" maxValue="0.29752721224218215"/>
    </cacheField>
    <cacheField name="Sueldos" numFmtId="164">
      <sharedItems containsSemiMixedTypes="0" containsString="0" containsNumber="1" minValue="160.154668434" maxValue="1163.1478315870002"/>
    </cacheField>
    <cacheField name="Otras remuneraciones" numFmtId="164">
      <sharedItems containsSemiMixedTypes="0" containsString="0" containsNumber="1" minValue="36.010858893999995" maxValue="1831.3010821500002"/>
    </cacheField>
    <cacheField name="Uso de Bienes y Servicios" numFmtId="164">
      <sharedItems containsSemiMixedTypes="0" containsString="0" containsNumber="1" minValue="0.125" maxValue="1154.8788095780001"/>
    </cacheField>
    <cacheField name="Intereses" numFmtId="164">
      <sharedItems containsSemiMixedTypes="0" containsString="0" containsNumber="1" minValue="2.2744135930000002" maxValue="784.67088944499994"/>
    </cacheField>
    <cacheField name="Intereses (millones de US$)" numFmtId="164">
      <sharedItems containsSemiMixedTypes="0" containsString="0" containsNumber="1" minValue="0.32571878107001645" maxValue="112.37272167109801"/>
    </cacheField>
    <cacheField name="Intereses (% del PIB)" numFmtId="164">
      <sharedItems containsSemiMixedTypes="0" containsString="0" containsNumber="1" minValue="1.9677860282400874E-3" maxValue="0.24538811311150305"/>
    </cacheField>
    <cacheField name="Donaciones (Gasto)" numFmtId="164">
      <sharedItems containsSemiMixedTypes="0" containsString="0" containsNumber="1" minValue="8.2530983500000001" maxValue="763.47756059500011"/>
    </cacheField>
    <cacheField name="Prestaciones Sociales" numFmtId="164">
      <sharedItems containsSemiMixedTypes="0" containsString="0" containsNumber="1" minValue="1.9407417430000002" maxValue="1311.4852857549999"/>
    </cacheField>
    <cacheField name="Otros Gastos" numFmtId="164">
      <sharedItems containsSemiMixedTypes="0" containsString="0" containsNumber="1" minValue="0" maxValue="377.46767568700005"/>
    </cacheField>
    <cacheField name="Resultado Operativo Neto" numFmtId="164">
      <sharedItems containsSemiMixedTypes="0" containsString="0" containsNumber="1" minValue="-2353.1505870380001" maxValue="969.44717680099961"/>
    </cacheField>
    <cacheField name="RON acumulado por año" numFmtId="164">
      <sharedItems containsSemiMixedTypes="0" containsString="0" containsNumber="1" minValue="-6016.3498407950019" maxValue="4453.8062046199984"/>
    </cacheField>
    <cacheField name="RON acumulado 12 meses" numFmtId="164">
      <sharedItems containsString="0" containsBlank="1" containsNumber="1" minValue="-6016.3498407950019" maxValue="4150.8550839299987"/>
    </cacheField>
    <cacheField name="% Var interanual RON" numFmtId="0">
      <sharedItems containsString="0" containsBlank="1" containsNumber="1" minValue="-13.84753033867568" maxValue="66.073908170254228"/>
    </cacheField>
    <cacheField name="% Var acumulado RON" numFmtId="0">
      <sharedItems containsString="0" containsBlank="1" containsNumber="1" minValue="-20.792536670573423" maxValue="5.9103662824687637"/>
    </cacheField>
    <cacheField name="% Var anualizado" numFmtId="0">
      <sharedItems containsString="0" containsBlank="1" containsNumber="1" minValue="-20.792536670573423" maxValue="3565.339610808488"/>
    </cacheField>
    <cacheField name="RON (millones de US$)" numFmtId="164">
      <sharedItems containsSemiMixedTypes="0" containsString="0" containsNumber="1" minValue="-323.35931856447155" maxValue="133.21704960208726"/>
    </cacheField>
    <cacheField name="RON (% del PIB)" numFmtId="164">
      <sharedItems containsSemiMixedTypes="0" containsString="0" containsNumber="1" minValue="-0.86949588359378471" maxValue="0.55988807163431531"/>
    </cacheField>
    <cacheField name="RON anualizado (% del PIB)" numFmtId="164">
      <sharedItems containsSemiMixedTypes="0" containsString="0" containsNumber="1" minValue="-2.5077034123931869" maxValue="3.7693516629732677"/>
    </cacheField>
    <cacheField name="RON primario" numFmtId="164">
      <sharedItems containsSemiMixedTypes="0" containsString="0" containsNumber="1" minValue="-2301.0376324660001" maxValue="1134.7562657919993"/>
    </cacheField>
    <cacheField name="RON primario (% del PIB)" numFmtId="164">
      <sharedItems containsSemiMixedTypes="0" containsString="0" containsNumber="1" minValue="-0.85023999757787949" maxValue="0.59973888035919443"/>
    </cacheField>
    <cacheField name="Adquisición Neta de Activos no Financieros" numFmtId="164">
      <sharedItems containsSemiMixedTypes="0" containsString="0" containsNumber="1" minValue="0.91441225199999998" maxValue="2309.1323341470002"/>
    </cacheField>
    <cacheField name="ANANF acumulado por año" numFmtId="164">
      <sharedItems containsSemiMixedTypes="0" containsString="0" containsNumber="1" minValue="0.91441225199999998" maxValue="8712.8850117278671"/>
    </cacheField>
    <cacheField name="ANANF acumulado 12 meses" numFmtId="164">
      <sharedItems containsString="0" containsBlank="1" containsNumber="1" minValue="1086.3926283079998" maxValue="8979.9165211949712"/>
    </cacheField>
    <cacheField name="% Var interanual ANANF" numFmtId="0">
      <sharedItems containsString="0" containsBlank="1" containsNumber="1" minValue="-0.9645057406219022" maxValue="32.6442377666217"/>
    </cacheField>
    <cacheField name="% Var acumulado por año ANANF" numFmtId="0">
      <sharedItems containsString="0" containsBlank="1" containsNumber="1" minValue="-0.9645057406219022" maxValue="32.6442377666217"/>
    </cacheField>
    <cacheField name="% Var anualizado ANANF" numFmtId="0">
      <sharedItems containsString="0" containsBlank="1" containsNumber="1" minValue="-0.20425800174566211" maxValue="0.79812687713991504"/>
    </cacheField>
    <cacheField name="ANANF (mm US$)" numFmtId="164">
      <sharedItems containsSemiMixedTypes="0" containsString="0" containsNumber="1" minValue="0.12565439896726377" maxValue="317.31052919347394"/>
    </cacheField>
    <cacheField name="ANANF (% del PIB)" numFmtId="164">
      <sharedItems containsSemiMixedTypes="0" containsString="0" containsNumber="1" minValue="1.5902270938133833E-3" maxValue="0.96248043867786492"/>
    </cacheField>
    <cacheField name="ANANF acum. Por año (% del PIB)" numFmtId="164">
      <sharedItems containsSemiMixedTypes="0" containsString="0" containsNumber="1" minValue="1.5902270938133833E-3" maxValue="3.631659071343539"/>
    </cacheField>
    <cacheField name="ANANF anualizado (% del PIB)" numFmtId="164">
      <sharedItems containsSemiMixedTypes="0" containsString="0" containsNumber="1" minValue="0" maxValue="3.631659071343539"/>
    </cacheField>
    <cacheField name="MOPC" numFmtId="164">
      <sharedItems containsSemiMixedTypes="0" containsString="0" containsNumber="1" minValue="6.8065500000000001E-2" maxValue="1821.293563894"/>
    </cacheField>
    <cacheField name="MOPC (mm US$)" numFmtId="164">
      <sharedItems containsSemiMixedTypes="0" containsString="0" containsNumber="1" minValue="9.3532533867517476E-3" maxValue="250.27393018137997"/>
    </cacheField>
    <cacheField name="Llave en mano" numFmtId="164">
      <sharedItems containsSemiMixedTypes="0" containsString="0" containsNumber="1" minValue="0" maxValue="497.49693574100002"/>
    </cacheField>
    <cacheField name="Llave en mano (mm US$)" numFmtId="164">
      <sharedItems containsSemiMixedTypes="0" containsString="0" containsNumber="1" minValue="0" maxValue="68.36378046320273"/>
    </cacheField>
    <cacheField name="Otras entidades" numFmtId="164">
      <sharedItems containsSemiMixedTypes="0" containsString="0" containsNumber="1" minValue="0.84634675199999998" maxValue="585.3999644820002"/>
    </cacheField>
    <cacheField name="Otras entidades (mm US$)" numFmtId="164">
      <sharedItems containsSemiMixedTypes="0" containsString="0" containsNumber="1" minValue="0.11630114558051202" maxValue="80.443017393475714"/>
    </cacheField>
    <cacheField name="Gasto+Inversión" numFmtId="164">
      <sharedItems containsSemiMixedTypes="0" containsString="0" containsNumber="1" minValue="330.01131871499996" maxValue="7764.412100429"/>
    </cacheField>
    <cacheField name="Gasto+Inversión (% del PIB)" numFmtId="164">
      <sharedItems containsSemiMixedTypes="0" containsString="0" containsNumber="1" minValue="0.55018797496792082" maxValue="3.1732178376323938"/>
    </cacheField>
    <cacheField name="Resultado Fiscal (miles de millones de G.)" numFmtId="164">
      <sharedItems containsSemiMixedTypes="0" containsString="0" containsNumber="1" minValue="-4201.0204258640006" maxValue="697.13406141899964"/>
    </cacheField>
    <cacheField name="Resultado Fiscal acumulado por año" numFmtId="164">
      <sharedItems containsSemiMixedTypes="0" containsString="0" containsNumber="1" minValue="-14729.234852522868" maxValue="2736.4890968389982"/>
    </cacheField>
    <cacheField name="Resultado fiscal anualizado" numFmtId="164">
      <sharedItems containsString="0" containsBlank="1" containsNumber="1" minValue="-14729.234852522868" maxValue="1833.9090687489984"/>
    </cacheField>
    <cacheField name="Resultado Fiscal (millones de US$)" numFmtId="164">
      <sharedItems containsSemiMixedTypes="0" containsString="0" containsNumber="1" minValue="-577.28524033505573" maxValue="95.797012010302723"/>
    </cacheField>
    <cacheField name="Resultado Fiscal anualizado (millones de US$)" numFmtId="164">
      <sharedItems containsString="0" containsBlank="1" containsNumber="1" minValue="-2024.0248843925542" maxValue="252.00749584255337"/>
    </cacheField>
    <cacheField name="% Var interanual Resultado Fiscal" numFmtId="0">
      <sharedItems containsString="0" containsBlank="1" containsNumber="1" minValue="-119.438940561697" maxValue="40.671261833940129"/>
    </cacheField>
    <cacheField name="% Var acumulado Resultado Fiscal" numFmtId="0">
      <sharedItems containsString="0" containsBlank="1" containsNumber="1" minValue="-865.80648603435941" maxValue="58.006336651373935"/>
    </cacheField>
    <cacheField name="% Var anualizado Resultado Fiscal" numFmtId="0">
      <sharedItems containsString="0" containsBlank="1" containsNumber="1" minValue="-108.7760523169235" maxValue="20.638600280615339"/>
    </cacheField>
    <cacheField name="Resultado Fiscal (% del PIB)" numFmtId="164">
      <sharedItems containsSemiMixedTypes="0" containsString="0" containsNumber="1" minValue="-1.7141915589010521" maxValue="0.41476239587275865"/>
    </cacheField>
    <cacheField name="Resultado fiscal anualizado (% del PIB)" numFmtId="0">
      <sharedItems containsString="0" containsBlank="1" containsNumber="1" minValue="-6.1393624837367256" maxValue="1.7226406419983773"/>
    </cacheField>
    <cacheField name="Resultado Primario" numFmtId="164">
      <sharedItems containsSemiMixedTypes="0" containsString="0" containsNumber="1" minValue="-4148.907471292001" maxValue="771.08530916199936"/>
    </cacheField>
    <cacheField name="Resultado Primario Anualizado" numFmtId="164">
      <sharedItems containsString="0" containsBlank="1" containsNumber="1" minValue="-12174.83805747987" maxValue="2237.4829620899995"/>
    </cacheField>
    <cacheField name="Resultado Primario (% del PIB)" numFmtId="164">
      <sharedItems containsSemiMixedTypes="0" containsString="0" containsNumber="1" minValue="-1.6924951291959187" maxValue="0.49274538839534254"/>
    </cacheField>
    <cacheField name="Resultado Primario anualizado (% del PIB)" numFmtId="164">
      <sharedItems containsSemiMixedTypes="0" containsString="0" containsNumber="1" minValue="-5.0746521977588905" maxValue="2.5666855689036567"/>
    </cacheField>
    <cacheField name="SSPP financiados con Ingresos Tributarios" numFmtId="168">
      <sharedItems containsSemiMixedTypes="0" containsString="0" containsNumber="1" minValue="208.573506885" maxValue="2949.0119500870001"/>
    </cacheField>
    <cacheField name="IPC General" numFmtId="164">
      <sharedItems containsString="0" containsBlank="1" containsNumber="1" minValue="45.540552748458985" maxValue="128.30000000000001"/>
    </cacheField>
    <cacheField name="Ingreso Total def." numFmtId="168">
      <sharedItems containsMixedTypes="1" containsNumber="1" minValue="786.57237707066849" maxValue="3424.7666485726832"/>
    </cacheField>
    <cacheField name="Ing. Total def. suma 12m" numFmtId="168">
      <sharedItems containsBlank="1" containsMixedTypes="1" containsNumber="1" minValue="12913.240731654379" maxValue="33506.483780554518"/>
    </cacheField>
    <cacheField name="% Var. Real Ing. Total" numFmtId="0">
      <sharedItems containsBlank="1" containsMixedTypes="1" containsNumber="1" minValue="-8.9312475707547634E-2" maxValue="0.2436866189075575"/>
    </cacheField>
    <cacheField name="Ingresos Tributarios def." numFmtId="168">
      <sharedItems containsMixedTypes="1" containsNumber="1" minValue="496.31831362554675" maxValue="2655.1263692260441"/>
    </cacheField>
    <cacheField name="Ing. Trib. Def Sum12m" numFmtId="168">
      <sharedItems containsBlank="1" containsMixedTypes="1" containsNumber="1" minValue="7880.3599714699139" maxValue="24844.382220154708"/>
    </cacheField>
    <cacheField name="% Var. Real Ing. Trib." numFmtId="0">
      <sharedItems containsBlank="1" containsMixedTypes="1" containsNumber="1" minValue="-9.5631702953994036E-2" maxValue="0.28593818702326224"/>
    </cacheField>
    <cacheField name="Gasto Total def." numFmtId="168">
      <sharedItems containsMixedTypes="1" containsNumber="1" minValue="685.00371972586311" maxValue="5109.2765644240071"/>
    </cacheField>
    <cacheField name="Gto. Total def. sum12m" numFmtId="0">
      <sharedItems containsBlank="1" containsMixedTypes="1" containsNumber="1" minValue="10925.606034873583" maxValue="36112.953518846771"/>
    </cacheField>
    <cacheField name="% Var. Real Gto. Total" numFmtId="0">
      <sharedItems containsBlank="1" containsMixedTypes="1" containsNumber="1" minValue="-4.2905003520675389E-2" maxValue="0.27326586154238486"/>
    </cacheField>
    <cacheField name="ANANF def." numFmtId="168">
      <sharedItems containsMixedTypes="1" containsNumber="1" minValue="1.9033171740048735" maxValue="2130.1958802094096"/>
    </cacheField>
    <cacheField name="ANANF def. sum12m" numFmtId="0">
      <sharedItems containsBlank="1" containsMixedTypes="1" containsNumber="1" minValue="1794.6152415661625" maxValue="8292.5770164123915"/>
    </cacheField>
    <cacheField name="% Var. Real ANANF" numFmtId="0">
      <sharedItems containsBlank="1" containsMixedTypes="1" containsNumber="1" minValue="-0.2557154008422915" maxValue="0.75763694037257934"/>
    </cacheField>
    <cacheField name="Otros Ingr. No Trib." numFmtId="0" formula="'Ingreso Total (Recaudado)'-'Ingresos Tributarios'-Binacionales" databaseField="0"/>
    <cacheField name="Total binacionales (mUSD)" numFmtId="0" formula="'Itaipú (millones de US$)'+'Yacyretá (en millones de US$)'" databaseField="0"/>
    <cacheField name="Total Inversión (mUSD)" numFmtId="0" formula="'MOPC (mm US$)'+'Otras entidades (mm US$)'" databaseField="0"/>
    <cacheField name="SSPP/Tributarios" numFmtId="0" formula="'SSPP financiados con Ingresos Tributarios'/'Ingresos Tributarios'" databaseField="0"/>
    <cacheField name="Trimestres" numFmtId="0" databaseField="0">
      <fieldGroup base="0">
        <rangePr groupBy="quarters" startDate="2003-01-01T00:00:00" endDate="2023-07-02T00:00:00"/>
        <groupItems count="6">
          <s v="&lt;1/1/2003"/>
          <s v="Trim.1"/>
          <s v="Trim.2"/>
          <s v="Trim.3"/>
          <s v="Trim.4"/>
          <s v="&gt;2/7/2023"/>
        </groupItems>
      </fieldGroup>
    </cacheField>
    <cacheField name="Años" numFmtId="0" databaseField="0">
      <fieldGroup base="0">
        <rangePr groupBy="years" startDate="2003-01-01T00:00:00" endDate="2023-07-02T00:00:00"/>
        <groupItems count="23">
          <s v="&lt;1/1/2003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2/7/2023"/>
        </groupItems>
      </fieldGroup>
    </cacheField>
  </cacheFields>
  <extLst>
    <ext xmlns:x14="http://schemas.microsoft.com/office/spreadsheetml/2009/9/main" uri="{725AE2AE-9491-48be-B2B4-4EB974FC3084}">
      <x14:pivotCacheDefinition pivotCacheId="18818080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">
  <r>
    <x v="0"/>
    <x v="0"/>
    <x v="0"/>
    <x v="0"/>
    <n v="49411.959699781924"/>
    <n v="6435.5050000000001"/>
    <n v="392.11764131300004"/>
    <n v="0.79356828528039658"/>
    <n v="392.11764131300004"/>
    <m/>
    <m/>
    <m/>
    <m/>
    <n v="244.56120121400002"/>
    <n v="0.49494333497377835"/>
    <n v="244.56120121400002"/>
    <m/>
    <m/>
    <m/>
    <m/>
    <n v="113.23915580099998"/>
    <m/>
    <m/>
    <m/>
    <n v="140.66900691199999"/>
    <m/>
    <m/>
    <m/>
    <n v="71.64"/>
    <n v="51.699019033999996"/>
    <m/>
    <m/>
    <n v="27.201640638000001"/>
    <n v="5.5050722139482464E-2"/>
    <n v="6.7242951330000009"/>
    <n v="1.3608638827230481E-2"/>
    <n v="113.630504328"/>
    <n v="17.656812375718765"/>
    <n v="101.411030383"/>
    <n v="13.935445466260868"/>
    <n v="13.935445466260868"/>
    <n v="1.1418978"/>
    <n v="0.15691443484840881"/>
    <n v="0.15691443484840881"/>
    <n v="11.077576145000004"/>
    <n v="102.55292818299999"/>
    <n v="376.33426336899998"/>
    <n v="0.7616258607339973"/>
    <n v="376.33426336899998"/>
    <m/>
    <m/>
    <m/>
    <m/>
    <n v="196.165527328"/>
    <n v="196.165527328"/>
    <m/>
    <m/>
    <m/>
    <m/>
    <n v="160.154668434"/>
    <n v="36.010858893999995"/>
    <n v="15.416901769000001"/>
    <n v="76.454265444000015"/>
    <n v="10.949015704384756"/>
    <n v="0.15472825993650571"/>
    <n v="16.948533831999999"/>
    <n v="71.074951000000013"/>
    <n v="0.274083996"/>
    <n v="15.783377944000051"/>
    <n v="15.783377944000051"/>
    <m/>
    <m/>
    <m/>
    <m/>
    <n v="2.168880463804737"/>
    <n v="3.1942424546399263E-2"/>
    <n v="0"/>
    <n v="92.237643388000066"/>
    <n v="0.18667068448290494"/>
    <n v="25.762257559999998"/>
    <n v="25.762257559999998"/>
    <m/>
    <m/>
    <m/>
    <m/>
    <n v="3.5401330009100178"/>
    <n v="5.2137696453503947E-2"/>
    <n v="5.2137696453503947E-2"/>
    <n v="0"/>
    <n v="0.10956412"/>
    <n v="1.5055806193394231E-2"/>
    <n v="0"/>
    <n v="0"/>
    <n v="25.652693439999997"/>
    <n v="3.5250771947166233"/>
    <n v="402.09652092900001"/>
    <n v="0.81376355718750137"/>
    <n v="-9.9788796159999471"/>
    <n v="-9.9788796159999471"/>
    <m/>
    <n v="-1.3712525371052808"/>
    <m/>
    <m/>
    <m/>
    <m/>
    <n v="-2.0195271907104684E-2"/>
    <m/>
    <n v="66.475385828000071"/>
    <m/>
    <n v="0.134532988029401"/>
    <n v="0"/>
    <n v="208.573506885"/>
    <n v="45.540552748458985"/>
    <n v="861.02960471042729"/>
    <m/>
    <m/>
    <n v="537.01851746249508"/>
    <m/>
    <m/>
    <n v="826.37175145339995"/>
    <m/>
    <m/>
    <n v="56.569927252083588"/>
    <m/>
    <m/>
  </r>
  <r>
    <x v="1"/>
    <x v="1"/>
    <x v="1"/>
    <x v="0"/>
    <n v="49411.959699781924"/>
    <n v="6435.5050000000001"/>
    <n v="394.27035070800002"/>
    <n v="0.79792494186329577"/>
    <n v="786.38799202100006"/>
    <m/>
    <m/>
    <m/>
    <m/>
    <n v="230.05253460700001"/>
    <n v="0.46558067319077678"/>
    <n v="474.61373582100003"/>
    <m/>
    <m/>
    <m/>
    <m/>
    <n v="111.464619541"/>
    <m/>
    <m/>
    <m/>
    <n v="124.72866450399999"/>
    <m/>
    <m/>
    <m/>
    <n v="80.113"/>
    <n v="51.21967325"/>
    <m/>
    <m/>
    <n v="22.460921858000003"/>
    <n v="4.5456448184748137E-2"/>
    <n v="9.7691791820000002"/>
    <n v="1.977087984640916E-2"/>
    <n v="131.98771506100002"/>
    <n v="20.509301921294448"/>
    <n v="100.910634315"/>
    <n v="13.866683300145315"/>
    <n v="27.802128766406184"/>
    <n v="10.603341796"/>
    <n v="1.4570633076128636"/>
    <n v="1.6139777424612725"/>
    <n v="20.473738950000019"/>
    <n v="111.51397611099999"/>
    <n v="351.72453450200004"/>
    <n v="0.71182065362113611"/>
    <n v="728.05879787100002"/>
    <m/>
    <m/>
    <m/>
    <m/>
    <n v="209.08686356500002"/>
    <n v="405.25239089299998"/>
    <m/>
    <m/>
    <m/>
    <m/>
    <n v="166.63791953"/>
    <n v="42.448944035000011"/>
    <n v="26.839379637"/>
    <n v="22.676430415999999"/>
    <n v="3.2474917037301423"/>
    <n v="4.589259473572363E-2"/>
    <n v="20.394368132999997"/>
    <n v="71.449133728999996"/>
    <n v="1.2783590220000001"/>
    <n v="42.545816205999984"/>
    <n v="58.329194150000035"/>
    <m/>
    <m/>
    <m/>
    <m/>
    <n v="5.8464537764489606"/>
    <n v="8.6104288242159627E-2"/>
    <n v="0"/>
    <n v="65.222246621999986"/>
    <n v="0.13199688297788326"/>
    <n v="22.020817347999998"/>
    <n v="47.783074907999996"/>
    <m/>
    <m/>
    <m/>
    <m/>
    <n v="3.0260011964831319"/>
    <n v="4.4565764000850154E-2"/>
    <n v="9.6703460454354101E-2"/>
    <n v="0"/>
    <n v="9.110442879999999"/>
    <n v="1.2519158857595749"/>
    <n v="0"/>
    <n v="0"/>
    <n v="12.910374467999999"/>
    <n v="1.7740853107235572"/>
    <n v="373.74535185000002"/>
    <n v="0.75638641762198611"/>
    <n v="20.524998857999986"/>
    <n v="10.546119242000039"/>
    <m/>
    <n v="2.8204525799658287"/>
    <m/>
    <m/>
    <m/>
    <m/>
    <n v="4.153852424130948E-2"/>
    <m/>
    <n v="43.201429273999985"/>
    <m/>
    <n v="8.7431118977033109E-2"/>
    <n v="0"/>
    <n v="218.13215947200001"/>
    <n v="46.351812595125374"/>
    <n v="850.60395405003817"/>
    <m/>
    <m/>
    <n v="496.31831362554675"/>
    <m/>
    <m/>
    <n v="758.81505988611423"/>
    <m/>
    <m/>
    <n v="47.507996160469105"/>
    <m/>
    <m/>
  </r>
  <r>
    <x v="2"/>
    <x v="2"/>
    <x v="2"/>
    <x v="0"/>
    <n v="49411.959699781924"/>
    <n v="6435.5050000000001"/>
    <n v="411.83554843400009"/>
    <n v="0.83347341602364677"/>
    <n v="1198.2235404550001"/>
    <m/>
    <m/>
    <m/>
    <m/>
    <n v="241.67726519700003"/>
    <n v="0.48910682082918205"/>
    <n v="716.29100101800009"/>
    <m/>
    <m/>
    <m/>
    <m/>
    <n v="112.22408309800001"/>
    <m/>
    <m/>
    <m/>
    <n v="123.32330347200001"/>
    <m/>
    <m/>
    <m/>
    <n v="66.513999999999996"/>
    <n v="53.41262218"/>
    <m/>
    <m/>
    <n v="25.578385024999999"/>
    <n v="5.1765574934509E-2"/>
    <n v="9.771326363"/>
    <n v="1.9775225314617759E-2"/>
    <n v="134.808571849"/>
    <n v="20.947629105874363"/>
    <n v="103.60947633000001"/>
    <n v="14.237545972381715"/>
    <n v="42.039674738787902"/>
    <n v="0"/>
    <n v="0"/>
    <n v="1.6139777424612725"/>
    <n v="31.199095518999997"/>
    <n v="103.60947633000001"/>
    <n v="402.88276834099997"/>
    <n v="0.81535476590858225"/>
    <n v="1130.941566212"/>
    <m/>
    <m/>
    <m/>
    <m/>
    <n v="207.29839046299995"/>
    <n v="612.5507813559999"/>
    <m/>
    <m/>
    <m/>
    <m/>
    <n v="163.73567663200001"/>
    <n v="43.56271383099994"/>
    <n v="45.261757400999997"/>
    <n v="32.289546029"/>
    <n v="4.6241860346945556"/>
    <n v="6.5347632891278568E-2"/>
    <n v="35.348987037999997"/>
    <n v="72.577503191999995"/>
    <n v="10.106584218"/>
    <n v="8.9527800930001149"/>
    <n v="67.28197424300015"/>
    <m/>
    <m/>
    <m/>
    <m/>
    <n v="1.2302505781298447"/>
    <n v="1.8118650115064406E-2"/>
    <n v="0"/>
    <n v="41.242326122000115"/>
    <n v="8.346628300634297E-2"/>
    <n v="52.647348098000002"/>
    <n v="100.430423006"/>
    <m/>
    <m/>
    <m/>
    <m/>
    <n v="7.2345606349930103"/>
    <n v="0.10654778401398307"/>
    <n v="0.20325124446833714"/>
    <n v="0"/>
    <n v="20.718592136000002"/>
    <n v="2.8470552932802988"/>
    <n v="0"/>
    <n v="0"/>
    <n v="31.928755962"/>
    <n v="4.3875053417127114"/>
    <n v="455.53011643899998"/>
    <n v="0.92190254992256548"/>
    <n v="-43.694568004999887"/>
    <n v="-33.148448762999848"/>
    <m/>
    <n v="-6.0043100568631651"/>
    <m/>
    <m/>
    <m/>
    <m/>
    <n v="-8.8429133898918655E-2"/>
    <m/>
    <n v="-11.405021975999887"/>
    <m/>
    <n v="-2.3081501007640101E-2"/>
    <n v="0"/>
    <n v="219.524031216"/>
    <n v="46.929319604616708"/>
    <n v="877.56556435027767"/>
    <m/>
    <m/>
    <n v="514.98139592295479"/>
    <m/>
    <m/>
    <n v="858.48840710949935"/>
    <m/>
    <m/>
    <n v="112.18434134898641"/>
    <m/>
    <m/>
  </r>
  <r>
    <x v="3"/>
    <x v="3"/>
    <x v="3"/>
    <x v="0"/>
    <n v="49411.959699781924"/>
    <n v="6435.5050000000001"/>
    <n v="511.77784363899997"/>
    <n v="1.035736786697935"/>
    <n v="1710.0013840940001"/>
    <m/>
    <m/>
    <m/>
    <m/>
    <n v="298.08057372799999"/>
    <n v="0.6032559233414001"/>
    <n v="1014.3715747460001"/>
    <m/>
    <m/>
    <m/>
    <m/>
    <n v="162.893943718"/>
    <m/>
    <m/>
    <m/>
    <n v="141.92733436899999"/>
    <m/>
    <m/>
    <m/>
    <n v="77.872"/>
    <n v="53.431421541000006"/>
    <m/>
    <m/>
    <n v="24.680733203999999"/>
    <n v="4.994890579923493E-2"/>
    <n v="49.877721969000007"/>
    <n v="0.10094261039644647"/>
    <n v="139.13881473800001"/>
    <n v="21.620496719060899"/>
    <n v="101.262843027"/>
    <n v="13.915082229534763"/>
    <n v="55.954756968322663"/>
    <n v="-1.1418978"/>
    <n v="-0.15691443484840881"/>
    <n v="1.4570633076128636"/>
    <n v="39.017869511000008"/>
    <n v="100.12094522700001"/>
    <n v="377.49722816799999"/>
    <n v="0.76397947068200578"/>
    <n v="1508.43879438"/>
    <m/>
    <m/>
    <m/>
    <m/>
    <n v="209.09971150199999"/>
    <n v="821.65049285799989"/>
    <m/>
    <m/>
    <m/>
    <m/>
    <n v="163.72667362000001"/>
    <n v="45.373037881999977"/>
    <n v="39.383021779000003"/>
    <n v="16.430751633"/>
    <n v="2.3530480166124041"/>
    <n v="3.3252580413386267E-2"/>
    <n v="32.908623631000005"/>
    <n v="73.087695015999998"/>
    <n v="6.587424607"/>
    <n v="134.28061547099998"/>
    <n v="201.56258971400013"/>
    <m/>
    <m/>
    <m/>
    <m/>
    <n v="18.452235294374386"/>
    <n v="0.27175731601592923"/>
    <n v="0"/>
    <n v="150.71136710399998"/>
    <n v="0.30500989642931553"/>
    <n v="82.581996313999994"/>
    <n v="183.01241931999999"/>
    <m/>
    <m/>
    <m/>
    <m/>
    <n v="11.34804470265613"/>
    <n v="0.16712957109119569"/>
    <n v="0.37038081555953284"/>
    <n v="0"/>
    <n v="40.505077608999997"/>
    <n v="5.5660247016039204"/>
    <n v="0"/>
    <n v="0"/>
    <n v="42.076918704999997"/>
    <n v="5.78202000105221"/>
    <n v="460.07922448199997"/>
    <n v="0.93110904177320153"/>
    <n v="51.698619156999982"/>
    <n v="18.550170394000133"/>
    <m/>
    <n v="7.1041905917182548"/>
    <m/>
    <m/>
    <m/>
    <m/>
    <n v="0.10462774492473358"/>
    <m/>
    <n v="68.129370789999982"/>
    <m/>
    <n v="0.13788032533811984"/>
    <n v="0"/>
    <n v="220.866544186"/>
    <n v="47.479326280322731"/>
    <n v="1077.8961786808261"/>
    <m/>
    <m/>
    <n v="627.81129615888437"/>
    <m/>
    <m/>
    <n v="795.07705298769042"/>
    <m/>
    <m/>
    <n v="173.93253608197296"/>
    <m/>
    <m/>
  </r>
  <r>
    <x v="4"/>
    <x v="4"/>
    <x v="4"/>
    <x v="0"/>
    <n v="49411.959699781924"/>
    <n v="6435.5050000000001"/>
    <n v="457.252635457"/>
    <n v="0.92538858655917267"/>
    <n v="2167.2540195510001"/>
    <m/>
    <m/>
    <m/>
    <m/>
    <n v="309.41371962699998"/>
    <n v="0.62619196143391487"/>
    <n v="1323.7852943729999"/>
    <m/>
    <m/>
    <m/>
    <m/>
    <n v="155.45728490499997"/>
    <m/>
    <m/>
    <m/>
    <n v="149.89688672599999"/>
    <m/>
    <m/>
    <m/>
    <n v="66.506"/>
    <n v="62.498608570999998"/>
    <m/>
    <m/>
    <n v="23.472517772"/>
    <n v="4.7503717550598568E-2"/>
    <n v="6.3143864589999996"/>
    <n v="1.277906502264849E-2"/>
    <n v="118.052011599"/>
    <n v="18.343861375136836"/>
    <n v="88.748399896999999"/>
    <n v="12.195404013860381"/>
    <n v="68.150160982183039"/>
    <n v="0"/>
    <n v="0"/>
    <n v="1.4570633076128636"/>
    <n v="29.303611701999998"/>
    <n v="88.748399896999999"/>
    <n v="396.34515204499996"/>
    <n v="0.80212392799864851"/>
    <n v="1904.7839464250001"/>
    <m/>
    <m/>
    <m/>
    <m/>
    <n v="207.85288039899999"/>
    <n v="1029.5033732569998"/>
    <m/>
    <m/>
    <m/>
    <m/>
    <n v="164.251851668"/>
    <n v="43.601028730999985"/>
    <n v="37.357555803999993"/>
    <n v="30.107207293000002"/>
    <n v="4.3116532943171997"/>
    <n v="6.0931012402515326E-2"/>
    <n v="44.055768280999999"/>
    <n v="73.691335201999991"/>
    <n v="3.2804050659999997"/>
    <n v="60.907483412000033"/>
    <n v="262.47007312600016"/>
    <m/>
    <m/>
    <m/>
    <m/>
    <n v="8.3696310980131674"/>
    <n v="0.12326465856052425"/>
    <n v="0"/>
    <n v="91.014690705000035"/>
    <n v="0.18419567096303957"/>
    <n v="86.711182594000007"/>
    <n v="269.72360191400003"/>
    <m/>
    <m/>
    <m/>
    <m/>
    <n v="11.915458819322268"/>
    <n v="0.17548622463233876"/>
    <n v="0.54586704019187171"/>
    <n v="0"/>
    <n v="42.991355712000001"/>
    <n v="5.9076778017396938"/>
    <n v="0"/>
    <n v="0"/>
    <n v="43.719826882000007"/>
    <n v="6.0077810175825741"/>
    <n v="483.05633463899994"/>
    <n v="0.97761015263098716"/>
    <n v="-25.803699181999974"/>
    <n v="-7.2535287879998407"/>
    <m/>
    <n v="-3.5458277213091005"/>
    <m/>
    <m/>
    <m/>
    <m/>
    <n v="-5.2221566071814503E-2"/>
    <m/>
    <n v="4.3035081110000277"/>
    <m/>
    <n v="8.709446330700827E-3"/>
    <n v="0"/>
    <n v="219.46174000600001"/>
    <n v="46.915569437724052"/>
    <n v="974.62876596640115"/>
    <m/>
    <m/>
    <n v="659.51180670996052"/>
    <m/>
    <m/>
    <n v="844.80516126125326"/>
    <m/>
    <m/>
    <n v="184.82389456894654"/>
    <m/>
    <m/>
  </r>
  <r>
    <x v="5"/>
    <x v="5"/>
    <x v="5"/>
    <x v="0"/>
    <n v="49411.959699781924"/>
    <n v="6435.5050000000001"/>
    <n v="400.08869956600006"/>
    <n v="0.80970012522649615"/>
    <n v="2567.3427191170003"/>
    <m/>
    <m/>
    <m/>
    <m/>
    <n v="246.446525796"/>
    <n v="0.49875885776108508"/>
    <n v="1570.231820169"/>
    <m/>
    <m/>
    <m/>
    <m/>
    <n v="109.87301905599999"/>
    <m/>
    <m/>
    <m/>
    <n v="149.312787813"/>
    <m/>
    <m/>
    <m/>
    <n v="67.748999999999995"/>
    <n v="60.766691133999998"/>
    <m/>
    <m/>
    <n v="24.173465101999998"/>
    <n v="4.89222958345987E-2"/>
    <n v="6.7740429559999997"/>
    <n v="1.3709318547893774E-2"/>
    <n v="122.69466571199999"/>
    <n v="19.065273931416414"/>
    <n v="94.992328103999995"/>
    <n v="13.053416408520782"/>
    <n v="81.203577390703828"/>
    <n v="0"/>
    <n v="0"/>
    <n v="1.4570633076128636"/>
    <n v="27.702337607999993"/>
    <n v="94.992328103999995"/>
    <n v="437.87283001899999"/>
    <n v="0.88616770652173216"/>
    <n v="2342.6567764440001"/>
    <m/>
    <m/>
    <m/>
    <m/>
    <n v="214.37289807000002"/>
    <n v="1243.8762713269998"/>
    <m/>
    <m/>
    <m/>
    <m/>
    <n v="169.77460725399999"/>
    <n v="44.598290816000031"/>
    <n v="36.067608192000002"/>
    <n v="58.480218084000001"/>
    <n v="8.3749522996406096"/>
    <n v="0.11835235525835276"/>
    <n v="49.244186841000001"/>
    <n v="75.193315506999994"/>
    <n v="4.5146033250000004"/>
    <n v="-37.784130452999932"/>
    <n v="224.68594267300023"/>
    <m/>
    <m/>
    <m/>
    <m/>
    <n v="-5.1921244407958733"/>
    <n v="-7.6467581295235884E-2"/>
    <n v="0"/>
    <n v="20.696087631000069"/>
    <n v="4.1884773963116892E-2"/>
    <n v="102.51793323"/>
    <n v="372.24153514400001"/>
    <m/>
    <m/>
    <m/>
    <m/>
    <n v="14.087551052828335"/>
    <n v="0.20747595086873769"/>
    <n v="0.75334299106060931"/>
    <n v="0"/>
    <n v="61.768524147999997"/>
    <n v="8.4879514244652299"/>
    <n v="0"/>
    <n v="0"/>
    <n v="40.749409082"/>
    <n v="5.5995996283631051"/>
    <n v="540.39076324899997"/>
    <n v="1.0936436573904698"/>
    <n v="-140.30206368299991"/>
    <n v="-147.55559247099976"/>
    <m/>
    <n v="-19.279675493624207"/>
    <m/>
    <m/>
    <m/>
    <m/>
    <n v="-0.2839435321639735"/>
    <m/>
    <n v="-81.821845598999914"/>
    <m/>
    <n v="-0.16559117690562072"/>
    <n v="0"/>
    <n v="225.27661394399999"/>
    <n v="46.228061093091512"/>
    <n v="865.46718617578085"/>
    <m/>
    <m/>
    <n v="533.11023644214629"/>
    <m/>
    <m/>
    <n v="947.20137437137134"/>
    <m/>
    <m/>
    <n v="221.76559173346044"/>
    <m/>
    <m/>
  </r>
  <r>
    <x v="6"/>
    <x v="6"/>
    <x v="6"/>
    <x v="0"/>
    <n v="49411.959699781924"/>
    <n v="6435.5050000000001"/>
    <n v="476.64580259999997"/>
    <n v="0.96463650803573286"/>
    <n v="3043.9885217170004"/>
    <m/>
    <m/>
    <m/>
    <m/>
    <n v="324.57511357099997"/>
    <n v="0.65687561380495585"/>
    <n v="1894.80693374"/>
    <m/>
    <m/>
    <m/>
    <m/>
    <n v="151.25492158899999"/>
    <m/>
    <m/>
    <m/>
    <n v="179.74798690899999"/>
    <m/>
    <m/>
    <m/>
    <n v="65.757000000000005"/>
    <n v="74.371578260999996"/>
    <m/>
    <m/>
    <n v="28.580753375"/>
    <n v="5.7841772616693321E-2"/>
    <n v="5.3505752830000004"/>
    <n v="1.0828502483020553E-2"/>
    <n v="118.139360371"/>
    <n v="18.357434322714376"/>
    <n v="90.983169517999997"/>
    <n v="12.50249595509681"/>
    <n v="93.706073345800633"/>
    <n v="0"/>
    <n v="0"/>
    <n v="1.4570633076128636"/>
    <n v="27.156190852999998"/>
    <n v="90.983169517999997"/>
    <n v="453.23176298899995"/>
    <n v="0.91725113867726293"/>
    <n v="2795.888539433"/>
    <m/>
    <m/>
    <m/>
    <m/>
    <n v="210.20843784699997"/>
    <n v="1454.0847091739997"/>
    <m/>
    <m/>
    <m/>
    <m/>
    <n v="167.72172409199999"/>
    <n v="42.486713754999982"/>
    <n v="32.196629092000002"/>
    <n v="79.996660785999993"/>
    <n v="11.456322157536233"/>
    <n v="0.1618973650752675"/>
    <n v="49.688204464999998"/>
    <n v="75.076807719999991"/>
    <n v="6.0650230790000004"/>
    <n v="23.414039611000021"/>
    <n v="248.09998228400025"/>
    <m/>
    <m/>
    <m/>
    <m/>
    <n v="3.2174515031715853"/>
    <n v="4.7385369358470021E-2"/>
    <n v="0"/>
    <n v="103.41070039700001"/>
    <n v="0.20928273443373752"/>
    <n v="82.56241722499999"/>
    <n v="454.803952369"/>
    <m/>
    <m/>
    <m/>
    <m/>
    <n v="11.345354232733794"/>
    <n v="0.16708994690077911"/>
    <n v="0.92043293796138848"/>
    <n v="0"/>
    <n v="45.013548923999998"/>
    <n v="6.1855584535942363"/>
    <n v="0"/>
    <n v="0"/>
    <n v="37.548868300999992"/>
    <n v="5.1597957791395581"/>
    <n v="535.79418021399988"/>
    <n v="1.0843410855780418"/>
    <n v="-59.148377613999969"/>
    <n v="-206.70397008499972"/>
    <m/>
    <n v="-8.1279027295622086"/>
    <m/>
    <m/>
    <m/>
    <m/>
    <n v="-0.11970457754230908"/>
    <m/>
    <n v="20.848283172000023"/>
    <m/>
    <n v="4.2192787532958416E-2"/>
    <n v="0"/>
    <n v="222.18986470199999"/>
    <n v="45.925557421453206"/>
    <n v="1037.8661237051081"/>
    <m/>
    <m/>
    <n v="706.74180520535435"/>
    <m/>
    <m/>
    <n v="986.88353160256202"/>
    <m/>
    <m/>
    <n v="179.77444773796606"/>
    <m/>
    <m/>
  </r>
  <r>
    <x v="7"/>
    <x v="7"/>
    <x v="7"/>
    <x v="0"/>
    <n v="49411.959699781924"/>
    <n v="6435.5050000000001"/>
    <n v="511.86180690700002"/>
    <n v="1.0359067116887879"/>
    <n v="3555.8503286240002"/>
    <m/>
    <m/>
    <m/>
    <m/>
    <n v="289.968789646"/>
    <n v="0.58683928224623672"/>
    <n v="2184.7757233860002"/>
    <m/>
    <m/>
    <m/>
    <m/>
    <n v="110.277086682"/>
    <m/>
    <m/>
    <m/>
    <n v="176.45067619900001"/>
    <m/>
    <m/>
    <m/>
    <n v="73.771000000000001"/>
    <n v="72.187547434999999"/>
    <m/>
    <m/>
    <n v="26.070695618999999"/>
    <n v="5.2761913871461077E-2"/>
    <n v="6.4212679499999998"/>
    <n v="1.2995371948440127E-2"/>
    <n v="189.401053692"/>
    <n v="29.430643545766806"/>
    <n v="158.455166999"/>
    <n v="21.774192908032862"/>
    <n v="115.48026625383349"/>
    <n v="0"/>
    <n v="0"/>
    <n v="1.4570633076128636"/>
    <n v="30.945886693000006"/>
    <n v="158.455166999"/>
    <n v="349.38579560599993"/>
    <n v="0.7070875102481351"/>
    <n v="3145.2743350390001"/>
    <m/>
    <m/>
    <m/>
    <m/>
    <n v="212.59626599799992"/>
    <n v="1666.6809751719998"/>
    <m/>
    <m/>
    <m/>
    <m/>
    <n v="169.93583866099999"/>
    <n v="42.660427336999931"/>
    <n v="10.910970483999998"/>
    <n v="21.761392463000004"/>
    <n v="3.1164491142902713"/>
    <n v="4.4040739519780769E-2"/>
    <n v="26.217447936000003"/>
    <n v="75.158258710000013"/>
    <n v="2.7414600149999999"/>
    <n v="162.47601130100009"/>
    <n v="410.57599358500033"/>
    <m/>
    <m/>
    <m/>
    <m/>
    <n v="22.326719159735759"/>
    <n v="0.3288192014406528"/>
    <n v="0"/>
    <n v="184.23740376400008"/>
    <n v="0.37285994096043346"/>
    <n v="76.230442921999995"/>
    <n v="531.03439529100001"/>
    <m/>
    <m/>
    <m/>
    <m/>
    <n v="10.475242941486982"/>
    <n v="0.15427528757240616"/>
    <n v="1.0747082255337945"/>
    <n v="0"/>
    <n v="49.375944195000002"/>
    <n v="6.7850190958113741"/>
    <n v="0"/>
    <n v="0"/>
    <n v="26.854498726999992"/>
    <n v="3.6902238456756091"/>
    <n v="425.61623852799994"/>
    <n v="0.86136279782054126"/>
    <n v="86.24556837900009"/>
    <n v="-120.45840170599963"/>
    <m/>
    <n v="11.851476218248777"/>
    <m/>
    <m/>
    <m/>
    <m/>
    <n v="0.17454391386824664"/>
    <m/>
    <n v="108.0069608420001"/>
    <m/>
    <n v="0.21858465338802738"/>
    <n v="0"/>
    <n v="225.99796870899999"/>
    <n v="45.815556086311993"/>
    <n v="1117.222730949075"/>
    <m/>
    <m/>
    <n v="632.90466037283795"/>
    <m/>
    <m/>
    <n v="762.59206577737814"/>
    <m/>
    <m/>
    <n v="166.38550185528547"/>
    <m/>
    <m/>
  </r>
  <r>
    <x v="8"/>
    <x v="8"/>
    <x v="8"/>
    <x v="0"/>
    <n v="49411.959699781924"/>
    <n v="6435.5050000000001"/>
    <n v="534.06887736700003"/>
    <n v="1.0808494150240253"/>
    <n v="4089.9192059910001"/>
    <m/>
    <m/>
    <m/>
    <m/>
    <n v="366.28685517099996"/>
    <n v="0.74129190057729388"/>
    <n v="2551.0625785570001"/>
    <m/>
    <m/>
    <m/>
    <m/>
    <n v="166.361373781"/>
    <m/>
    <m/>
    <m/>
    <n v="203.39216827599998"/>
    <m/>
    <m/>
    <m/>
    <n v="65.088999999999999"/>
    <n v="90.627282628999993"/>
    <m/>
    <m/>
    <n v="29.259335387"/>
    <n v="5.9215087935743489E-2"/>
    <n v="8.8968127680000002"/>
    <n v="1.8005383356692217E-2"/>
    <n v="129.62587404100003"/>
    <n v="20.142300260974086"/>
    <n v="91.140826400999998"/>
    <n v="12.524160451425558"/>
    <n v="128.00442670525905"/>
    <n v="6.22"/>
    <n v="0.85472428859842176"/>
    <n v="2.3117875962112855"/>
    <n v="32.265047640000034"/>
    <n v="97.360826400999997"/>
    <n v="363.67520497399994"/>
    <n v="0.73600643889379069"/>
    <n v="3508.9495400129999"/>
    <m/>
    <m/>
    <m/>
    <m/>
    <n v="211.30034427699999"/>
    <n v="1877.9813194489998"/>
    <m/>
    <m/>
    <m/>
    <m/>
    <n v="168.554037827"/>
    <n v="42.746306449999992"/>
    <n v="33.190564526999999"/>
    <n v="2.2744135930000002"/>
    <n v="0.32571878107001645"/>
    <n v="4.602961725903857E-3"/>
    <n v="38.407108325999999"/>
    <n v="74.647624777000004"/>
    <n v="3.8551494739999996"/>
    <n v="170.39367239300009"/>
    <n v="580.96966597800042"/>
    <m/>
    <m/>
    <m/>
    <m/>
    <n v="23.414728362987066"/>
    <n v="0.34484297613023451"/>
    <n v="0"/>
    <n v="172.66808598600008"/>
    <n v="0.34944593785613837"/>
    <n v="92.479634864000005"/>
    <n v="623.514030155"/>
    <m/>
    <m/>
    <m/>
    <m/>
    <n v="12.708133459642156"/>
    <n v="0.18716042720404016"/>
    <n v="1.2618686527378347"/>
    <n v="0"/>
    <n v="69.610895845999991"/>
    <n v="9.5656146994648186"/>
    <n v="0"/>
    <n v="0"/>
    <n v="22.868739018000014"/>
    <n v="3.1425187601773366"/>
    <n v="456.15483983799993"/>
    <n v="0.92316686609783083"/>
    <n v="77.914037529000083"/>
    <n v="-42.544364176999551"/>
    <m/>
    <n v="10.706594903344907"/>
    <m/>
    <m/>
    <m/>
    <m/>
    <n v="0.15768254892619438"/>
    <m/>
    <n v="80.188451122000089"/>
    <m/>
    <n v="0.16228551065209823"/>
    <n v="0"/>
    <n v="223.179271349"/>
    <n v="45.884306920775252"/>
    <n v="1163.946702494894"/>
    <m/>
    <m/>
    <n v="798.28350857176088"/>
    <m/>
    <m/>
    <n v="792.59169284594122"/>
    <m/>
    <m/>
    <n v="201.54959521057418"/>
    <m/>
    <m/>
  </r>
  <r>
    <x v="9"/>
    <x v="9"/>
    <x v="9"/>
    <x v="0"/>
    <n v="49411.959699781924"/>
    <n v="6435.5050000000001"/>
    <n v="555.24246641499997"/>
    <n v="1.1237005570889156"/>
    <n v="4645.1616724060004"/>
    <m/>
    <m/>
    <m/>
    <m/>
    <n v="380.53570590499999"/>
    <n v="0.77012874659711061"/>
    <n v="2931.5982844620003"/>
    <m/>
    <m/>
    <m/>
    <m/>
    <n v="123.35218181500001"/>
    <m/>
    <m/>
    <m/>
    <n v="264.54480269200002"/>
    <m/>
    <m/>
    <m/>
    <n v="72.588999999999999"/>
    <n v="101.713686443"/>
    <m/>
    <m/>
    <n v="36.573305955000002"/>
    <n v="7.4017112814818015E-2"/>
    <n v="17.826329277999996"/>
    <n v="3.6076952596718545E-2"/>
    <n v="120.307125277"/>
    <n v="18.694278891400131"/>
    <n v="90.936630327000003"/>
    <n v="12.496100749804299"/>
    <n v="140.50052745506335"/>
    <n v="0"/>
    <n v="0"/>
    <n v="2.3117875962112855"/>
    <n v="29.370494949999994"/>
    <n v="90.936630327000003"/>
    <n v="407.28155276899997"/>
    <n v="0.82425703259609329"/>
    <n v="3916.2310927819999"/>
    <m/>
    <m/>
    <m/>
    <m/>
    <n v="211.40306225099997"/>
    <n v="2089.3843816999997"/>
    <m/>
    <m/>
    <m/>
    <m/>
    <n v="168.266666203"/>
    <n v="43.136396047999966"/>
    <n v="41.136561287000006"/>
    <n v="18.612666232999999"/>
    <n v="2.665520016471258"/>
    <n v="3.7668342535060684E-2"/>
    <n v="53.504472591000003"/>
    <n v="75.218873841000004"/>
    <n v="7.405916566000001"/>
    <n v="147.96091364599999"/>
    <n v="728.93057962400042"/>
    <m/>
    <m/>
    <m/>
    <m/>
    <n v="20.332120041229881"/>
    <n v="0.29944352449282235"/>
    <n v="0"/>
    <n v="166.57357987899999"/>
    <n v="0.33711186702788304"/>
    <n v="87.845204384000013"/>
    <n v="711.359234539"/>
    <m/>
    <m/>
    <m/>
    <m/>
    <n v="12.071290968472246"/>
    <n v="0.17778125967423977"/>
    <n v="1.4396499124120745"/>
    <n v="0"/>
    <n v="47.580605926000004"/>
    <n v="6.5383118249489067"/>
    <n v="0"/>
    <n v="0"/>
    <n v="40.264598458000009"/>
    <n v="5.5329791435233382"/>
    <n v="495.12675715299997"/>
    <n v="1.002038292270333"/>
    <n v="60.115709261999982"/>
    <n v="17.571345085000431"/>
    <m/>
    <n v="8.2608290727576339"/>
    <m/>
    <m/>
    <m/>
    <m/>
    <n v="0.12166226481858257"/>
    <m/>
    <n v="78.72837549499998"/>
    <m/>
    <n v="0.15933060735364327"/>
    <n v="0"/>
    <n v="224.57536468199999"/>
    <n v="46.833068436368158"/>
    <n v="1185.5778084867638"/>
    <m/>
    <m/>
    <n v="812.53635221879995"/>
    <m/>
    <m/>
    <n v="869.64524505237421"/>
    <m/>
    <m/>
    <n v="187.57089235644432"/>
    <m/>
    <m/>
  </r>
  <r>
    <x v="10"/>
    <x v="10"/>
    <x v="10"/>
    <x v="0"/>
    <n v="49411.959699781924"/>
    <n v="6435.5050000000001"/>
    <n v="582.64804531400011"/>
    <n v="1.1791640097945186"/>
    <n v="5227.8097177200007"/>
    <m/>
    <m/>
    <m/>
    <m/>
    <n v="370.65979374200015"/>
    <n v="0.75014186037967656"/>
    <n v="3302.2580782040004"/>
    <m/>
    <m/>
    <m/>
    <m/>
    <n v="187.51853179800003"/>
    <m/>
    <m/>
    <m/>
    <n v="204.61975346"/>
    <m/>
    <m/>
    <m/>
    <n v="73.346999999999994"/>
    <n v="78.107974084000006"/>
    <m/>
    <m/>
    <n v="35.372521050000003"/>
    <n v="7.1586962478146998E-2"/>
    <n v="24.223352502999997"/>
    <n v="4.9023258033432958E-2"/>
    <n v="152.39237801899998"/>
    <n v="23.679940893371999"/>
    <n v="91.284270785999993"/>
    <n v="12.543871930512788"/>
    <n v="153.04439938557613"/>
    <n v="30.85"/>
    <n v="4.2392675728715936"/>
    <n v="6.5510551690828791"/>
    <n v="30.258107232999983"/>
    <n v="122.134270786"/>
    <n v="455.79761105"/>
    <n v="0.92244390592751901"/>
    <n v="4372.0287038320002"/>
    <m/>
    <m/>
    <m/>
    <m/>
    <n v="212.41629911000001"/>
    <n v="2301.8006808099999"/>
    <m/>
    <m/>
    <m/>
    <m/>
    <n v="167.600203564"/>
    <n v="44.816095546000014"/>
    <n v="50.868581559999996"/>
    <n v="49.682997993000001"/>
    <n v="7.1151023701184988"/>
    <n v="0.10054852771447409"/>
    <n v="56.386418947999999"/>
    <n v="78.018579887000001"/>
    <n v="8.4247335519999993"/>
    <n v="126.85043426400011"/>
    <n v="855.78101388800053"/>
    <m/>
    <m/>
    <m/>
    <m/>
    <n v="17.431213373745717"/>
    <n v="0.25672010386699956"/>
    <n v="0"/>
    <n v="176.53343225700013"/>
    <n v="0.35726863158147365"/>
    <n v="145.64577971900002"/>
    <n v="857.00501425800007"/>
    <m/>
    <m/>
    <m/>
    <m/>
    <n v="20.013984800270855"/>
    <n v="0.29475815289237117"/>
    <n v="1.7344080653044456"/>
    <n v="0"/>
    <n v="56.035447360000006"/>
    <n v="7.700137923001658"/>
    <n v="0"/>
    <n v="0"/>
    <n v="89.610332359000012"/>
    <n v="12.313846877269198"/>
    <n v="601.44339076899996"/>
    <n v="1.2172020588198902"/>
    <n v="-18.795345454999904"/>
    <n v="-1.224000369999473"/>
    <m/>
    <n v="-2.5827714265251402"/>
    <m/>
    <m/>
    <m/>
    <m/>
    <n v="-3.8038049025371598E-2"/>
    <m/>
    <n v="30.887652538000097"/>
    <m/>
    <n v="6.2510478689102505E-2"/>
    <n v="0"/>
    <n v="224.00370205499999"/>
    <n v="47.451825946537433"/>
    <n v="1227.8727608300098"/>
    <m/>
    <m/>
    <n v="781.12862118227349"/>
    <m/>
    <m/>
    <n v="960.54809684991619"/>
    <m/>
    <m/>
    <n v="306.93398370611658"/>
    <m/>
    <m/>
  </r>
  <r>
    <x v="11"/>
    <x v="11"/>
    <x v="11"/>
    <x v="0"/>
    <n v="49411.959699781924"/>
    <n v="6435.5050000000001"/>
    <n v="837.1590665079998"/>
    <n v="1.6942438057393916"/>
    <n v="6064.968784228"/>
    <n v="6064.968784228"/>
    <m/>
    <m/>
    <m/>
    <n v="373.56272912899988"/>
    <n v="0.75601682547848548"/>
    <n v="3675.8208073330002"/>
    <n v="3675.8208073330002"/>
    <m/>
    <m/>
    <m/>
    <n v="125.348306595"/>
    <n v="1629.2645083789998"/>
    <m/>
    <m/>
    <n v="218.41535654299997"/>
    <n v="2077.0287278750002"/>
    <m/>
    <m/>
    <n v="70.537999999999997"/>
    <n v="86.838750296000001"/>
    <m/>
    <m/>
    <n v="65.997312464999993"/>
    <n v="0.13356546242243306"/>
    <n v="11.352104930000001"/>
    <n v="2.2974407408597686E-2"/>
    <n v="386.24691998399999"/>
    <n v="60.018121341526417"/>
    <n v="331.37464534399999"/>
    <n v="45.536006109518439"/>
    <n v="198.58040549509457"/>
    <n v="0"/>
    <n v="0"/>
    <n v="6.5510551690828791"/>
    <n v="54.872274640000001"/>
    <n v="331.37464534399999"/>
    <n v="812.60362549000001"/>
    <n v="1.6445484664587924"/>
    <n v="5184.6323293220003"/>
    <n v="5184.6323293220003"/>
    <m/>
    <m/>
    <m/>
    <n v="403.81622412799993"/>
    <n v="2705.6169049379996"/>
    <n v="2705.6169049379996"/>
    <m/>
    <m/>
    <m/>
    <n v="168.377722398"/>
    <n v="235.43850172999993"/>
    <n v="37.641264285000005"/>
    <n v="70.066086654000003"/>
    <n v="10.034164590611917"/>
    <n v="0.14179985388094055"/>
    <n v="140.81332075500001"/>
    <n v="145.710186088"/>
    <n v="14.55654358"/>
    <n v="24.555441017999783"/>
    <n v="880.33645490600031"/>
    <n v="880.33645490600031"/>
    <m/>
    <m/>
    <m/>
    <n v="3.3742977259373585"/>
    <n v="4.9695339280599625E-2"/>
    <n v="1.7816262707546198"/>
    <n v="94.621527671999786"/>
    <n v="0.19149519316154018"/>
    <n v="257.67363286199998"/>
    <n v="1114.6786471200001"/>
    <n v="1114.6786471200001"/>
    <m/>
    <m/>
    <m/>
    <n v="35.408346067290005"/>
    <n v="0.52148029430036391"/>
    <n v="2.2558883596048096"/>
    <n v="2.2558883596048096"/>
    <n v="150.63876006799998"/>
    <n v="20.700097593966177"/>
    <n v="0"/>
    <n v="0"/>
    <n v="107.03487279399999"/>
    <n v="14.708248473323827"/>
    <n v="1070.277258352"/>
    <n v="2.166028760759156"/>
    <n v="-233.11819184400019"/>
    <n v="-234.34219221399968"/>
    <n v="-234.34219221399968"/>
    <n v="-32.034048341352644"/>
    <n v="-32.202244940306343"/>
    <m/>
    <m/>
    <m/>
    <n v="-0.47178495501976425"/>
    <n v="-0.47426208885018972"/>
    <n v="-163.05210519000019"/>
    <n v="244.49044440700038"/>
    <n v="-0.32998510113882373"/>
    <n v="0.49480013723900013"/>
    <n v="423.42305551200002"/>
    <n v="47.891831287102249"/>
    <n v="1748.0205788945373"/>
    <n v="12987.697959294139"/>
    <m/>
    <n v="780.01345759689934"/>
    <n v="7880.3599714699139"/>
    <m/>
    <n v="1696.747866287674"/>
    <n v="11099.767305485175"/>
    <m/>
    <n v="538.03253276596683"/>
    <n v="2377.0312407782721"/>
    <m/>
  </r>
  <r>
    <x v="12"/>
    <x v="0"/>
    <x v="0"/>
    <x v="1"/>
    <n v="57501.991731711008"/>
    <n v="5968.743993506494"/>
    <n v="377.89362093800003"/>
    <n v="0.65718353322638123"/>
    <n v="377.89362093800003"/>
    <n v="6050.7447638530002"/>
    <n v="-3.6274879975741747E-2"/>
    <n v="-3.6274879975741747E-2"/>
    <m/>
    <n v="319.07274518400004"/>
    <n v="0.55488990133195482"/>
    <n v="319.07274518400004"/>
    <n v="3750.332351303"/>
    <n v="0.30467442750577467"/>
    <n v="0.30467442750577467"/>
    <m/>
    <n v="131.32275641700002"/>
    <n v="1647.3481089949998"/>
    <m/>
    <n v="0.15969388404642593"/>
    <n v="196.70974548000004"/>
    <n v="2133.0694664430002"/>
    <m/>
    <n v="0.39838724818081728"/>
    <n v="80.206769242000007"/>
    <n v="75.943477689000005"/>
    <n v="0.11958081018983813"/>
    <n v="0.46895393970735832"/>
    <n v="0"/>
    <n v="0"/>
    <n v="6.7350556730000006"/>
    <n v="1.1712734585653969E-2"/>
    <n v="52.085820081000008"/>
    <n v="8.7264288998933655"/>
    <n v="35.411304127000001"/>
    <n v="4.866061371108108"/>
    <n v="4.866061371108108"/>
    <n v="0"/>
    <n v="0"/>
    <n v="0"/>
    <n v="16.674515954000007"/>
    <n v="35.411304127000001"/>
    <n v="329.09690646299998"/>
    <n v="0.57232262144671187"/>
    <n v="329.09690646299998"/>
    <n v="5137.3949724160002"/>
    <n v="-0.12551968158074212"/>
    <n v="-0.12551968158074212"/>
    <m/>
    <n v="214.44415955499997"/>
    <n v="214.44415955499997"/>
    <n v="2723.8955371650004"/>
    <n v="9.3179634954091872E-2"/>
    <n v="9.3179634954091872E-2"/>
    <m/>
    <n v="171.189500012"/>
    <n v="43.254659542999974"/>
    <n v="0.125"/>
    <n v="26.358134066999998"/>
    <n v="3.7747485004515244"/>
    <n v="4.5838645363764155E-2"/>
    <n v="15.525228144000002"/>
    <n v="72.644384697000007"/>
    <n v="0"/>
    <n v="48.796714475000044"/>
    <n v="48.796714475000044"/>
    <n v="913.34979143700036"/>
    <n v="2.0916521576136873"/>
    <n v="2.0916521576136873"/>
    <m/>
    <n v="6.7054239655280901"/>
    <n v="8.4860911779669354E-2"/>
    <n v="1.5883794003144227"/>
    <n v="75.154848542000039"/>
    <n v="0.13069955714343351"/>
    <n v="0.91441225199999998"/>
    <n v="0.91441225199999998"/>
    <n v="1089.8308018119999"/>
    <n v="-0.9645057406219022"/>
    <n v="-0.9645057406219022"/>
    <m/>
    <n v="0.12565439896726377"/>
    <n v="1.5902270938133833E-3"/>
    <n v="1.5902270938133833E-3"/>
    <n v="1.8952922655216193"/>
    <n v="6.8065500000000001E-2"/>
    <n v="9.3532533867517476E-3"/>
    <n v="0"/>
    <n v="0"/>
    <n v="0.84634675199999998"/>
    <n v="0.11630114558051202"/>
    <n v="330.01131871499996"/>
    <n v="0.57391284854052527"/>
    <n v="47.882302223000046"/>
    <n v="47.882302223000046"/>
    <n v="-176.48101037499967"/>
    <n v="6.5797695665608273"/>
    <n v="-24.251222836640238"/>
    <n v="-5.7983645524920924"/>
    <n v="-5.7983645524920924"/>
    <m/>
    <n v="8.3270684685855967E-2"/>
    <n v="-0.30691286520719685"/>
    <n v="74.240436290000048"/>
    <n v="252.25549486900036"/>
    <n v="0.12910933004962014"/>
    <n v="0.43869001276678787"/>
    <n v="226.08436212399999"/>
    <n v="48.043083122921402"/>
    <n v="786.57237707066849"/>
    <n v="12913.240731654379"/>
    <m/>
    <n v="664.13877803726984"/>
    <n v="8007.4802320446888"/>
    <m/>
    <n v="685.00371972586311"/>
    <n v="10958.399273757637"/>
    <m/>
    <n v="1.9033171740048735"/>
    <n v="2322.3646307001936"/>
    <m/>
  </r>
  <r>
    <x v="13"/>
    <x v="1"/>
    <x v="1"/>
    <x v="1"/>
    <n v="57501.991731711008"/>
    <n v="5968.743993506494"/>
    <n v="502.89529373300002"/>
    <n v="0.87457021676636115"/>
    <n v="880.78891467100004"/>
    <n v="6159.3697068780002"/>
    <n v="0.12004369803179693"/>
    <n v="0.27550877926767714"/>
    <m/>
    <n v="305.41434803599998"/>
    <n v="0.53113698993416092"/>
    <n v="624.48709322000002"/>
    <n v="3825.6941647319991"/>
    <n v="0.3275852342063561"/>
    <n v="0.31577964582028972"/>
    <m/>
    <n v="125.02771813599999"/>
    <n v="1660.9112075899998"/>
    <m/>
    <n v="0.12168075081448659"/>
    <n v="187.990607845"/>
    <n v="2196.3314097840002"/>
    <m/>
    <n v="0.50719651006101496"/>
    <n v="78.802841837000003"/>
    <n v="78.435046092000007"/>
    <n v="-1.6353877185974808E-2"/>
    <n v="0.53134608471950773"/>
    <n v="0"/>
    <n v="0"/>
    <n v="16.509690730000003"/>
    <n v="2.8711511084746122E-2"/>
    <n v="180.97125496700005"/>
    <n v="30.319821919633675"/>
    <n v="152.609942738"/>
    <n v="20.970968607682146"/>
    <n v="25.837029978790255"/>
    <n v="0"/>
    <n v="0"/>
    <n v="0"/>
    <n v="28.361312229000049"/>
    <n v="152.609942738"/>
    <n v="387.35418030799991"/>
    <n v="0.67363611005909396"/>
    <n v="716.45108677099984"/>
    <n v="5173.0246182219998"/>
    <n v="0.10129985915383233"/>
    <n v="-1.5943370417257019E-2"/>
    <m/>
    <n v="222.40172229599992"/>
    <n v="436.84588185099989"/>
    <n v="2737.2103958960001"/>
    <n v="6.3680991258738828E-2"/>
    <n v="7.7960035938052341E-2"/>
    <m/>
    <n v="171.691723083"/>
    <n v="50.709999212999918"/>
    <n v="17.219688692999998"/>
    <n v="49.296783963000003"/>
    <n v="7.0597926571133947"/>
    <n v="8.5730567721907236E-2"/>
    <n v="24.302487460999998"/>
    <n v="73.301810293000003"/>
    <n v="0.83168760199999991"/>
    <n v="115.54111342500011"/>
    <n v="164.33782790000015"/>
    <n v="986.34508865600037"/>
    <n v="1.7156868460477677"/>
    <n v="1.8174198237230414"/>
    <m/>
    <n v="15.87713761672874"/>
    <n v="0.20093410670726711"/>
    <n v="1.7153233461164688"/>
    <n v="164.8378973880001"/>
    <n v="0.28666467442917432"/>
    <n v="18.582643844000003"/>
    <n v="19.497056096000001"/>
    <n v="1086.3926283079998"/>
    <n v="-0.15613287416473942"/>
    <n v="-0.59196732036314093"/>
    <m/>
    <n v="2.5535429324502803"/>
    <n v="3.231652206188209E-2"/>
    <n v="3.390674915569547E-2"/>
    <n v="1.8893130404540048"/>
    <n v="9.8447968699999997"/>
    <n v="1.3528274921393439"/>
    <n v="0"/>
    <n v="0"/>
    <n v="8.7378469740000035"/>
    <n v="1.2007154403109366"/>
    <n v="405.93682415199993"/>
    <n v="0.70595263212097614"/>
    <n v="96.958469581000102"/>
    <n v="144.84077180400016"/>
    <n v="-100.04753965199954"/>
    <n v="13.32359468427846"/>
    <n v="-13.748080732327603"/>
    <n v="3.7239208270751645"/>
    <n v="12.734035096736831"/>
    <m/>
    <n v="0.16861758464538501"/>
    <n v="-0.17398969433753658"/>
    <n v="146.25525354400011"/>
    <n v="355.30931913900042"/>
    <n v="0.25434815236729225"/>
    <n v="0.61790784708254831"/>
    <n v="234.747980899"/>
    <n v="48.111833957384654"/>
    <n v="1045.2631969474342"/>
    <n v="13107.899974551776"/>
    <m/>
    <n v="634.80088559193689"/>
    <n v="8145.9628040110792"/>
    <m/>
    <n v="805.1120658819641"/>
    <n v="11004.696279753487"/>
    <m/>
    <n v="38.623852627317618"/>
    <n v="2313.4804871670422"/>
    <m/>
  </r>
  <r>
    <x v="14"/>
    <x v="2"/>
    <x v="2"/>
    <x v="1"/>
    <n v="57501.991731711008"/>
    <n v="5968.743993506494"/>
    <n v="614.61959754999998"/>
    <n v="1.0688666236426236"/>
    <n v="1495.4085122209999"/>
    <n v="6362.1537559939989"/>
    <n v="0.24802130965741997"/>
    <n v="0.49239083388280558"/>
    <m/>
    <n v="364.64744979199997"/>
    <n v="0.63414751178245787"/>
    <n v="989.13454301199999"/>
    <n v="3948.6643493269994"/>
    <n v="0.50881982835564799"/>
    <n v="0.38091158705921457"/>
    <m/>
    <n v="135.32531167299999"/>
    <n v="1684.0124361649998"/>
    <m/>
    <n v="0.20584911845371701"/>
    <n v="225.42790476100001"/>
    <n v="2298.4360110729999"/>
    <m/>
    <n v="0.82794247651809294"/>
    <n v="72.646051280999998"/>
    <n v="91.060113708000003"/>
    <n v="9.2191888639985509E-2"/>
    <n v="0.70484260070828086"/>
    <n v="92.175632925000002"/>
    <n v="0.16029989596719879"/>
    <n v="16.252148076000001"/>
    <n v="2.8263626331115971E-2"/>
    <n v="141.54436675700001"/>
    <n v="23.714263320891082"/>
    <n v="103.989614613"/>
    <n v="14.289782857189785"/>
    <n v="40.12681283598004"/>
    <n v="0"/>
    <n v="0"/>
    <n v="0"/>
    <n v="37.554752144000005"/>
    <n v="103.989614613"/>
    <n v="413.62045539399998"/>
    <n v="0.71931500620681621"/>
    <n v="1130.0715421649998"/>
    <n v="5183.7623052749987"/>
    <n v="2.6652137784934027E-2"/>
    <n v="-7.6929177686368977E-4"/>
    <m/>
    <n v="226.80953409100002"/>
    <n v="663.65541594199988"/>
    <n v="2756.721539524"/>
    <n v="9.4121057015551512E-2"/>
    <n v="8.3429221121667618E-2"/>
    <m/>
    <n v="171.94194045399999"/>
    <n v="54.867593637000027"/>
    <n v="36.045227756999999"/>
    <n v="38.818497961999995"/>
    <n v="5.5591972709211444"/>
    <n v="6.7508092838099901E-2"/>
    <n v="28.800872961999996"/>
    <n v="76.056815360000016"/>
    <n v="7.0895072619999997"/>
    <n v="200.999142156"/>
    <n v="365.33697005600015"/>
    <n v="1178.3914507190004"/>
    <n v="21.451030860587611"/>
    <n v="4.4299383180482241"/>
    <m/>
    <n v="27.6203936958489"/>
    <n v="0.34955161743580726"/>
    <n v="2.0493054505260644"/>
    <n v="239.81764011799999"/>
    <n v="0.41705971027390715"/>
    <n v="99.688232505000002"/>
    <n v="119.185288601"/>
    <n v="1133.4335127150002"/>
    <n v="0.89350909602200868"/>
    <n v="0.18674486309670857"/>
    <m/>
    <n v="13.698706368082025"/>
    <n v="0.1733648339871752"/>
    <n v="0.20727158314287064"/>
    <n v="1.9711204404941298"/>
    <n v="54.624077875000005"/>
    <n v="7.5061939070826629"/>
    <n v="0"/>
    <n v="0"/>
    <n v="45.064154629999997"/>
    <n v="6.1925124609993603"/>
    <n v="513.30868789900001"/>
    <n v="0.89267984019399149"/>
    <n v="101.310909651"/>
    <n v="246.15168145500016"/>
    <n v="44.957938004000326"/>
    <n v="13.921687327766875"/>
    <n v="6.177916652302434"/>
    <n v="-3.318615660404451"/>
    <n v="-8.4257375726659518"/>
    <m/>
    <n v="0.17618678344863209"/>
    <n v="7.8185010031934371E-2"/>
    <n v="140.12940761300001"/>
    <n v="506.84374872800038"/>
    <n v="0.243694876286732"/>
    <n v="0.8814368571662673"/>
    <n v="236.492305225"/>
    <n v="48.331836627667073"/>
    <n v="1271.6661323773637"/>
    <n v="13502.00054257886"/>
    <m/>
    <n v="754.46636261958474"/>
    <n v="8385.4477707077094"/>
    <m/>
    <n v="855.7929601980552"/>
    <n v="11002.000832842043"/>
    <m/>
    <n v="206.25790257665167"/>
    <n v="2407.5540483947075"/>
    <m/>
  </r>
  <r>
    <x v="15"/>
    <x v="3"/>
    <x v="3"/>
    <x v="1"/>
    <n v="57501.991731711008"/>
    <n v="5968.743993506494"/>
    <n v="628.28930276300002"/>
    <n v="1.0926392005592271"/>
    <n v="2123.6978149839997"/>
    <n v="6478.6652151179987"/>
    <n v="0.24192754154359131"/>
    <n v="0.22766022517806661"/>
    <m/>
    <n v="413.53998708300003"/>
    <n v="0.71917506616547744"/>
    <n v="1402.6745300950001"/>
    <n v="4064.1237626819998"/>
    <n v="0.3873429653968572"/>
    <n v="0.38280149505000827"/>
    <m/>
    <n v="250.13185006199998"/>
    <n v="1771.2503425089999"/>
    <m/>
    <n v="0.53555033632818905"/>
    <n v="198.50307117200001"/>
    <n v="2355.0117478759998"/>
    <m/>
    <n v="0.39862466983215161"/>
    <n v="77.829029421000001"/>
    <n v="76.496587734999991"/>
    <n v="-5.5181039397989018E-4"/>
    <n v="0.43167794396600856"/>
    <n v="56.506457008999995"/>
    <n v="9.82686952351913E-2"/>
    <n v="12.580065502"/>
    <n v="2.1877616971417681E-2"/>
    <n v="145.662793169"/>
    <n v="24.404262157577747"/>
    <n v="92.793573688999999"/>
    <n v="12.751273514121502"/>
    <n v="52.87808635010154"/>
    <n v="28.6"/>
    <n v="3.930082741786955"/>
    <n v="3.930082741786955"/>
    <n v="24.269219479999997"/>
    <n v="121.39357368899999"/>
    <n v="415.15322533699998"/>
    <n v="0.72198060073117898"/>
    <n v="1545.2247675019998"/>
    <n v="5221.418302443999"/>
    <n v="9.9751718315244764E-2"/>
    <n v="2.4386785369783448E-2"/>
    <m/>
    <n v="226.65420453199999"/>
    <n v="890.30962047399987"/>
    <n v="2774.2760325539994"/>
    <n v="8.3952736729778321E-2"/>
    <n v="8.3562449256469717E-2"/>
    <m/>
    <n v="173.66531447"/>
    <n v="52.988890061999996"/>
    <n v="45.554461945"/>
    <n v="21.095138304999999"/>
    <n v="3.0210348532717424"/>
    <n v="3.6685926295256521E-2"/>
    <n v="36.052671164000003"/>
    <n v="74.798975628999997"/>
    <n v="10.997773762000001"/>
    <n v="213.13607742600004"/>
    <n v="578.4730474820002"/>
    <n v="1257.2469126740002"/>
    <n v="0.58724382278416165"/>
    <n v="1.8699425240705798"/>
    <m/>
    <n v="29.288196487555627"/>
    <n v="0.37065859982804816"/>
    <n v="2.1864406341609519"/>
    <n v="234.23121573100005"/>
    <n v="0.40734452612330468"/>
    <n v="78.605806612999984"/>
    <n v="197.79109521399999"/>
    <n v="1129.4573230140002"/>
    <n v="-4.8148384375226505E-2"/>
    <n v="8.0752311503839769E-2"/>
    <m/>
    <n v="10.801654684405388"/>
    <n v="0.1367010154704793"/>
    <n v="0.34397259861335"/>
    <n v="1.9642055674936401"/>
    <n v="46.932023812999994"/>
    <n v="6.4491866022589397"/>
    <n v="0"/>
    <n v="0"/>
    <n v="31.673782799999991"/>
    <n v="4.3524680821464496"/>
    <n v="493.75903194999995"/>
    <n v="0.85868161620165817"/>
    <n v="134.53027081300007"/>
    <n v="380.68195226800026"/>
    <n v="127.78958966000043"/>
    <n v="18.486541803150242"/>
    <n v="17.560267863734424"/>
    <n v="1.6022023993417376"/>
    <n v="19.521749621832477"/>
    <m/>
    <n v="0.23395758435756889"/>
    <n v="0.22223506666731238"/>
    <n v="155.62540911800008"/>
    <n v="594.33978705600055"/>
    <n v="0.27064351065282544"/>
    <n v="1.0335986096430048"/>
    <n v="237.090238344"/>
    <n v="48.249335626311165"/>
    <n v="1302.1719254935883"/>
    <n v="13726.276289391624"/>
    <m/>
    <n v="857.0894950468288"/>
    <n v="8614.7259695956527"/>
    <m/>
    <n v="860.43304005746768"/>
    <n v="11067.35681991182"/>
    <m/>
    <n v="162.91583208896029"/>
    <n v="2396.5373444016946"/>
    <m/>
  </r>
  <r>
    <x v="16"/>
    <x v="4"/>
    <x v="4"/>
    <x v="1"/>
    <n v="57501.991731711008"/>
    <n v="5968.743993506494"/>
    <n v="743.63048793100006"/>
    <n v="1.2932256179935158"/>
    <n v="2867.3283029149998"/>
    <n v="6765.0430675919988"/>
    <n v="0.32302364053708721"/>
    <n v="0.62630115228921635"/>
    <m/>
    <n v="482.40294374600001"/>
    <n v="0.83893258166910767"/>
    <n v="1885.077473841"/>
    <n v="4237.1129868010003"/>
    <n v="0.55908711587688975"/>
    <n v="0.42400545001812517"/>
    <m/>
    <n v="205.46378284400001"/>
    <n v="1821.2568404479998"/>
    <m/>
    <n v="0.32167355791373198"/>
    <n v="248.08806689099995"/>
    <n v="2453.2029280409997"/>
    <m/>
    <n v="0.65505816904980763"/>
    <n v="79.908789342000006"/>
    <n v="88.032080910999994"/>
    <n v="0.20152752145671071"/>
    <n v="0.40854465281404351"/>
    <n v="25.185353263"/>
    <n v="4.3799097221724349E-2"/>
    <n v="19.322107380999999"/>
    <n v="3.3602501059705567E-2"/>
    <n v="216.72008354100001"/>
    <n v="36.309160482804046"/>
    <n v="156.928030718"/>
    <n v="21.564340742217656"/>
    <n v="74.442427092319193"/>
    <n v="28.431305823999999"/>
    <n v="3.9069015505373899"/>
    <n v="7.8369842923243453"/>
    <n v="31.360746999000007"/>
    <n v="185.35933654199999"/>
    <n v="421.6836952729999"/>
    <n v="0.73333754635920056"/>
    <n v="1966.9084627749999"/>
    <n v="5246.7568456719991"/>
    <n v="6.3930498701099348E-2"/>
    <n v="3.2614993667181125E-2"/>
    <m/>
    <n v="226.26211792499996"/>
    <n v="1116.5717383989997"/>
    <n v="2792.68527008"/>
    <n v="8.8568594722676419E-2"/>
    <n v="8.4573171301561834E-2"/>
    <m/>
    <n v="175.292330698"/>
    <n v="50.969787226999955"/>
    <n v="39.960529897999997"/>
    <n v="22.915008738000001"/>
    <n v="3.281658506316417"/>
    <n v="3.9850808724879193E-2"/>
    <n v="51.429796720999995"/>
    <n v="75.942538807000005"/>
    <n v="5.1737031840000007"/>
    <n v="321.94679265800016"/>
    <n v="900.41984014000036"/>
    <n v="1518.2862219200006"/>
    <n v="4.2858331131535472"/>
    <n v="2.4305619281317035"/>
    <m/>
    <n v="44.240473202757677"/>
    <n v="0.55988807163431531"/>
    <n v="2.6404063167132019"/>
    <n v="344.86180139600015"/>
    <n v="0.59973888035919443"/>
    <n v="83.450154077000008"/>
    <n v="281.24124929100003"/>
    <n v="1126.1962944970001"/>
    <n v="-3.7607934979607238E-2"/>
    <n v="4.2701666799898064E-2"/>
    <m/>
    <n v="11.467343018793009"/>
    <n v="0.14512567576155661"/>
    <n v="0.48909827437490661"/>
    <n v="1.9585344099931918"/>
    <n v="48.666283376999999"/>
    <n v="6.6875007135266111"/>
    <n v="0"/>
    <n v="0"/>
    <n v="34.783870700000008"/>
    <n v="4.7798423052663974"/>
    <n v="505.13384934999988"/>
    <n v="0.87846322212075723"/>
    <n v="238.49663858100016"/>
    <n v="619.17859084900044"/>
    <n v="392.08992742300052"/>
    <n v="32.773130183964675"/>
    <n v="53.879225769008194"/>
    <n v="-10.242730544129484"/>
    <n v="-86.362395179758963"/>
    <m/>
    <n v="0.41476239587275865"/>
    <n v="0.6818719067200103"/>
    <n v="261.41164731900017"/>
    <n v="851.44792626400067"/>
    <n v="0.45461320459763788"/>
    <n v="1.4807277115488975"/>
    <n v="236.95899753500001"/>
    <n v="48.359336961452371"/>
    <n v="1537.7185351481432"/>
    <n v="14289.366058573367"/>
    <m/>
    <n v="997.53837429683415"/>
    <n v="8952.7525371825268"/>
    <m/>
    <n v="871.97989420145984"/>
    <n v="11094.531552852028"/>
    <m/>
    <n v="172.56265143485905"/>
    <n v="2384.2761012676069"/>
    <m/>
  </r>
  <r>
    <x v="17"/>
    <x v="5"/>
    <x v="5"/>
    <x v="1"/>
    <n v="57501.991731711008"/>
    <n v="5968.743993506494"/>
    <n v="594.75880984600008"/>
    <n v="1.03432731968831"/>
    <n v="3462.0871127609998"/>
    <n v="6959.7131778720004"/>
    <n v="0.34850991532277131"/>
    <n v="0.48656737991143029"/>
    <m/>
    <n v="402.59554470000006"/>
    <n v="0.7001419126113122"/>
    <n v="2287.6730185410001"/>
    <n v="4393.262005704999"/>
    <n v="0.63360202948551558"/>
    <n v="0.4569014518472716"/>
    <m/>
    <n v="151.80896842299998"/>
    <n v="1863.192789815"/>
    <m/>
    <n v="0.3816765000843938"/>
    <n v="253.31149006799996"/>
    <n v="2557.2016302959996"/>
    <m/>
    <n v="0.69651570892406345"/>
    <n v="80.215583512000009"/>
    <n v="90.828062244999998"/>
    <n v="0.18401132875762016"/>
    <n v="0.49470146473353305"/>
    <n v="34.959325342"/>
    <n v="6.0796720755536444E-2"/>
    <n v="26.322403335000001"/>
    <n v="4.5776507112681122E-2"/>
    <n v="130.88153646900003"/>
    <n v="21.927818752385502"/>
    <n v="98.855556148999995"/>
    <n v="13.584283746536231"/>
    <n v="88.026710838855422"/>
    <n v="0"/>
    <n v="0"/>
    <n v="7.8369842923243453"/>
    <n v="32.025980320000031"/>
    <n v="98.855556148999995"/>
    <n v="379.68648498600004"/>
    <n v="0.66030144965676341"/>
    <n v="2346.5949477609997"/>
    <n v="5188.5705006389999"/>
    <n v="-0.13288411850188364"/>
    <n v="1.6810705505811985E-3"/>
    <m/>
    <n v="229.47921364699999"/>
    <n v="1346.0509520459998"/>
    <n v="2807.7915856569994"/>
    <n v="7.0467469129736893E-2"/>
    <n v="8.2142157603824595E-2"/>
    <m/>
    <n v="174.90131484200001"/>
    <n v="54.57789880499999"/>
    <n v="34.779924782999998"/>
    <n v="57.240207045999995"/>
    <n v="8.1973703132095554"/>
    <n v="9.9544738055453053E-2"/>
    <n v="45.030755835999997"/>
    <n v="1.9407417430000002"/>
    <n v="11.215641931"/>
    <n v="215.07232486000004"/>
    <n v="1115.4921650000003"/>
    <n v="1771.1426772330003"/>
    <n v="-6.6921337683695201"/>
    <n v="3.9646726970518449"/>
    <m/>
    <n v="29.5542668590309"/>
    <n v="0.37402587003154653"/>
    <n v="3.0801414418767976"/>
    <n v="272.312531906"/>
    <n v="0.47357060808699947"/>
    <n v="68.933521579000001"/>
    <n v="350.17477087000003"/>
    <n v="1092.6118828460001"/>
    <n v="-0.32759548103308944"/>
    <n v="-5.9280768508177206E-2"/>
    <m/>
    <n v="9.4725329890988323"/>
    <n v="0.11988023284589075"/>
    <n v="0.60897850722079738"/>
    <n v="1.9001287606589983"/>
    <n v="40.807325418000005"/>
    <n v="5.607558229502307"/>
    <n v="0"/>
    <n v="0"/>
    <n v="28.126196160999996"/>
    <n v="3.8649747595965245"/>
    <n v="448.62000656500004"/>
    <n v="0.78018168250265418"/>
    <n v="146.13880328100004"/>
    <n v="765.31739413000048"/>
    <n v="678.53079438700058"/>
    <n v="20.081733869932066"/>
    <n v="93.240635132564478"/>
    <n v="-2.0416012383908173"/>
    <n v="-6.1866376686496256"/>
    <m/>
    <n v="0.2541456371856558"/>
    <n v="1.1800126812177998"/>
    <n v="203.37901032700003"/>
    <n v="1136.6487821900005"/>
    <n v="0.3536903752411088"/>
    <n v="1.9767120198084638"/>
    <n v="237.88582346800001"/>
    <n v="48.785592135124546"/>
    <n v="1219.1279921306664"/>
    <n v="14643.026864528252"/>
    <m/>
    <n v="825.23451511033363"/>
    <n v="9244.8768158507155"/>
    <m/>
    <n v="778.27585639292499"/>
    <n v="10925.606034873583"/>
    <m/>
    <n v="141.29893389029789"/>
    <n v="2303.8094434244449"/>
    <m/>
  </r>
  <r>
    <x v="18"/>
    <x v="6"/>
    <x v="6"/>
    <x v="1"/>
    <n v="57501.991731711008"/>
    <n v="5968.743993506494"/>
    <n v="734.00302585899988"/>
    <n v="1.2764827856462131"/>
    <n v="4196.0901386199994"/>
    <n v="7217.0704011309999"/>
    <n v="0.37848421854532543"/>
    <n v="0.53993389190709706"/>
    <m/>
    <n v="445.95218229699992"/>
    <n v="0.77554214883145978"/>
    <n v="2733.6252008380002"/>
    <n v="4514.6390744309992"/>
    <n v="0.37395679351568356"/>
    <n v="0.44269326450179669"/>
    <m/>
    <n v="198.26661667599998"/>
    <n v="1910.2044849019999"/>
    <m/>
    <n v="0.31081101092857866"/>
    <n v="259.88333434100002"/>
    <n v="2637.3369777280004"/>
    <m/>
    <n v="0.44582055582391411"/>
    <n v="73.606513659000001"/>
    <n v="98.470096428000005"/>
    <n v="0.11937152940371365"/>
    <n v="0.32402859708622223"/>
    <n v="31.303727366"/>
    <n v="5.4439379268904048E-2"/>
    <n v="15.471409666000003"/>
    <n v="2.6905867431836941E-2"/>
    <n v="241.27570653000001"/>
    <n v="40.423195699545545"/>
    <n v="143.69595188900001"/>
    <n v="19.746048272154113"/>
    <n v="107.77275911100953"/>
    <n v="58.086289878000002"/>
    <n v="7.9819554330056688"/>
    <n v="15.818939725330015"/>
    <n v="39.493464762999992"/>
    <n v="201.78224176700002"/>
    <n v="525.65742484999998"/>
    <n v="0.91415516057700685"/>
    <n v="2872.2523726109998"/>
    <n v="5260.9961624999996"/>
    <n v="0.1597982925630872"/>
    <n v="2.7312903250959364E-2"/>
    <m/>
    <n v="227.64042219799998"/>
    <n v="1573.6913742439997"/>
    <n v="2825.2235700079996"/>
    <n v="8.2927139031820696E-2"/>
    <n v="8.2255637732373321E-2"/>
    <m/>
    <n v="175.502470198"/>
    <n v="52.137951999999984"/>
    <n v="30.691938901"/>
    <n v="49.769885892999994"/>
    <n v="7.1275455866754323"/>
    <n v="8.6553325187783123E-2"/>
    <n v="56.519238518000002"/>
    <n v="154.96850677500001"/>
    <n v="6.0674325649999998"/>
    <n v="208.34560100899989"/>
    <n v="1323.8377660090002"/>
    <n v="1956.0742386310001"/>
    <n v="7.8983193191113497"/>
    <n v="4.3359043149531633"/>
    <m/>
    <n v="28.629910868975571"/>
    <n v="0.36232762506920635"/>
    <n v="3.4017504085032777"/>
    <n v="258.11548690199987"/>
    <n v="0.44888095025698943"/>
    <n v="90.933246396999991"/>
    <n v="441.10801726700004"/>
    <n v="1100.982712018"/>
    <n v="0.10138788874346694"/>
    <n v="-3.01139315757043E-2"/>
    <m/>
    <n v="12.495635745437431"/>
    <n v="0.15813929858511738"/>
    <n v="0.76711780580591471"/>
    <n v="1.9146862201832804"/>
    <n v="56.578921255000004"/>
    <n v="7.7748196494125397"/>
    <n v="0"/>
    <n v="0"/>
    <n v="34.354325141999986"/>
    <n v="4.7208160960248895"/>
    <n v="616.59067124699993"/>
    <n v="1.0722944591621242"/>
    <n v="117.4123546119999"/>
    <n v="882.72974874200042"/>
    <n v="855.0915266130005"/>
    <n v="16.134275123538142"/>
    <n v="117.50281298566483"/>
    <n v="-2.9850477620574551"/>
    <n v="-5.2705021503893175"/>
    <m/>
    <n v="0.20418832648408891"/>
    <n v="1.4870641883199978"/>
    <n v="167.1822405049999"/>
    <n v="1282.9827395230004"/>
    <n v="0.29074165167187205"/>
    <n v="2.231197043589475"/>
    <n v="238.05007592199999"/>
    <n v="48.868093136480439"/>
    <n v="1502.0087315644828"/>
    <n v="15107.16947238763"/>
    <m/>
    <n v="912.56309316496095"/>
    <n v="9450.6981038103222"/>
    <m/>
    <n v="1075.6659225108833"/>
    <n v="11014.388425781903"/>
    <m/>
    <n v="186.07897415403255"/>
    <n v="2310.1139698405113"/>
    <m/>
  </r>
  <r>
    <x v="19"/>
    <x v="7"/>
    <x v="7"/>
    <x v="1"/>
    <n v="57501.991731711008"/>
    <n v="5968.743993506494"/>
    <n v="655.30200582799989"/>
    <n v="1.1396161873582826"/>
    <n v="4851.3921444479993"/>
    <n v="7360.5106000519991"/>
    <n v="0.36434093004283796"/>
    <n v="0.280232275558433"/>
    <m/>
    <n v="409.029390831"/>
    <n v="0.71133082265988679"/>
    <n v="3142.6545916690002"/>
    <n v="4633.6996756160006"/>
    <n v="0.4105979865293492"/>
    <n v="0.43843350053270647"/>
    <m/>
    <n v="120.113096055"/>
    <n v="1920.0404942749997"/>
    <m/>
    <n v="8.9193591061791144E-2"/>
    <n v="271.68254355899995"/>
    <n v="2732.5688450880002"/>
    <m/>
    <n v="0.53970814627311503"/>
    <n v="75.423326979999999"/>
    <n v="100.27231279599999"/>
    <n v="2.2398055875614942E-2"/>
    <n v="0.38905277099611157"/>
    <n v="35.880043791999995"/>
    <n v="6.2397914770338271E-2"/>
    <n v="15.355381917999999"/>
    <n v="2.6704087033444207E-2"/>
    <n v="195.03718928699996"/>
    <n v="32.676420616998229"/>
    <n v="124.14487877900001"/>
    <n v="17.059428166803549"/>
    <n v="124.83218727781309"/>
    <n v="29.999723636999999"/>
    <n v="4.1224264379074089"/>
    <n v="19.941366163237426"/>
    <n v="40.892586870999949"/>
    <n v="154.144602416"/>
    <n v="486.15572542599995"/>
    <n v="0.8454589324388504"/>
    <n v="3358.4080980369999"/>
    <n v="5397.7660923200001"/>
    <n v="0.39145818616574379"/>
    <n v="6.7763171124262778E-2"/>
    <m/>
    <n v="225.09277792399999"/>
    <n v="1798.7841521679998"/>
    <n v="2837.7200819339996"/>
    <n v="5.8780486417939315E-2"/>
    <n v="7.926122573179728E-2"/>
    <m/>
    <n v="175.06364244900001"/>
    <n v="50.029135474999975"/>
    <n v="43.371960627"/>
    <n v="53.921032193000002"/>
    <n v="7.7220312673100855"/>
    <n v="9.377245999509233E-2"/>
    <n v="75.959006198000012"/>
    <n v="77.724489470000009"/>
    <n v="10.086459014000001"/>
    <n v="169.14628040199995"/>
    <n v="1492.9840464110002"/>
    <n v="1962.7445077320003"/>
    <n v="4.1053870338081166E-2"/>
    <n v="2.6363159798379985"/>
    <m/>
    <n v="23.243317393194303"/>
    <n v="0.29415725491943212"/>
    <n v="3.4133504746925012"/>
    <n v="223.06731259499995"/>
    <n v="0.38792971491452444"/>
    <n v="93.169307935999996"/>
    <n v="534.27732520300003"/>
    <n v="1117.921577032"/>
    <n v="0.22220604216260531"/>
    <n v="6.1068170739164707E-3"/>
    <m/>
    <n v="12.802905216206574"/>
    <n v="0.16202796656279872"/>
    <n v="0.92914577236871354"/>
    <n v="1.9441440954739875"/>
    <n v="51.909419130999993"/>
    <n v="7.1331577714310734"/>
    <n v="0"/>
    <n v="0"/>
    <n v="41.259888805000003"/>
    <n v="5.6697474447755001"/>
    <n v="579.32503336199989"/>
    <n v="1.0074868990016492"/>
    <n v="75.97697246599995"/>
    <n v="958.70672120800032"/>
    <n v="844.82293070000037"/>
    <n v="10.44041217698773"/>
    <n v="116.09174894440378"/>
    <n v="-0.11906230205215318"/>
    <n v="-8.9588198716756704"/>
    <m/>
    <n v="0.13212928835663343"/>
    <n v="1.4692063792185135"/>
    <n v="129.89800465899995"/>
    <n v="1304.8737833400005"/>
    <n v="0.22590174835172575"/>
    <n v="2.2692671054390505"/>
    <n v="235.54750060800001"/>
    <n v="49.596851981790934"/>
    <n v="1321.2572565464204"/>
    <n v="15311.203997984972"/>
    <m/>
    <n v="824.70837258213828"/>
    <n v="9642.5018160196196"/>
    <m/>
    <n v="980.21488461503145"/>
    <n v="11232.011244619558"/>
    <m/>
    <n v="187.85326933694566"/>
    <n v="2331.5817373221716"/>
    <m/>
  </r>
  <r>
    <x v="20"/>
    <x v="8"/>
    <x v="8"/>
    <x v="1"/>
    <n v="57501.991731711008"/>
    <n v="5968.743993506494"/>
    <n v="676.92107769600011"/>
    <n v="1.1772132708973522"/>
    <n v="5528.3132221439992"/>
    <n v="7503.362800380999"/>
    <n v="0.35169252586848399"/>
    <n v="0.26747898329757058"/>
    <m/>
    <n v="469.32177894300003"/>
    <n v="0.81618351783835696"/>
    <n v="3611.9763706120002"/>
    <n v="4736.7345993880008"/>
    <n v="0.28129571759788785"/>
    <n v="0.41587133180210056"/>
    <m/>
    <n v="208.05029225299995"/>
    <n v="1961.7294127469997"/>
    <m/>
    <n v="0.25059253554181216"/>
    <n v="262.419546341"/>
    <n v="2791.5962231530002"/>
    <m/>
    <n v="0.29021460641936225"/>
    <n v="78.855728822999993"/>
    <n v="105.81249105900001"/>
    <n v="0.21150622721197121"/>
    <n v="0.16755670025066904"/>
    <n v="0"/>
    <n v="0"/>
    <n v="17.639454999000002"/>
    <n v="3.0676250452855623E-2"/>
    <n v="189.95984375400002"/>
    <n v="31.825765011979207"/>
    <n v="124.324028372"/>
    <n v="17.08404609420381"/>
    <n v="141.9162333720169"/>
    <n v="30.640205641000001"/>
    <n v="4.2104385802271826"/>
    <n v="24.151804743464609"/>
    <n v="34.995609741000017"/>
    <n v="154.96423401300001"/>
    <n v="377.43835077399996"/>
    <n v="0.65639178645328822"/>
    <n v="3735.8464488109998"/>
    <n v="5411.5292381199997"/>
    <n v="3.7844608628140985E-2"/>
    <n v="6.4662345870371007E-2"/>
    <m/>
    <n v="225.17960829199995"/>
    <n v="2023.9637604599998"/>
    <n v="2851.5993459490001"/>
    <n v="6.5685004264854463E-2"/>
    <n v="7.7733702406492133E-2"/>
    <m/>
    <n v="174.67392862700001"/>
    <n v="50.505679664999946"/>
    <n v="38.576064043999999"/>
    <n v="27.566205033999999"/>
    <n v="3.9477563491683854"/>
    <n v="4.7939565576470076E-2"/>
    <n v="69.218971386000007"/>
    <n v="9.8951361609999999"/>
    <n v="7.002365857"/>
    <n v="299.48272692200015"/>
    <n v="1792.4667733330004"/>
    <n v="2091.8335622610002"/>
    <n v="0.7575930063369134"/>
    <n v="2.0853018295121726"/>
    <m/>
    <n v="41.153562816064628"/>
    <n v="0.52082148444406395"/>
    <n v="3.6378454019835331"/>
    <n v="327.04893195600016"/>
    <n v="0.56876105002053401"/>
    <n v="75.838940563999998"/>
    <n v="610.11626576700007"/>
    <n v="1101.280882732"/>
    <n v="-0.17993901386474664"/>
    <n v="-2.1487510689485845E-2"/>
    <m/>
    <n v="10.421444456852555"/>
    <n v="0.13188924118984316"/>
    <n v="1.0610350135585569"/>
    <n v="1.9152047599851558"/>
    <n v="38.426143967000002"/>
    <n v="5.2803470362981697"/>
    <n v="0"/>
    <n v="0"/>
    <n v="37.412796596999996"/>
    <n v="5.1410974205543845"/>
    <n v="453.27729133799994"/>
    <n v="0.78828102764313124"/>
    <n v="223.64378635800017"/>
    <n v="1182.3505075660005"/>
    <n v="990.55267952900044"/>
    <n v="30.732118359212073"/>
    <n v="136.11727240027096"/>
    <n v="1.8703914397294401"/>
    <n v="-28.79100194439399"/>
    <m/>
    <n v="0.38893224325422077"/>
    <n v="1.7226406419983773"/>
    <n v="251.20999139200018"/>
    <n v="1475.8953236100003"/>
    <n v="0.43687180883069082"/>
    <n v="2.5666855689036567"/>
    <n v="234.867337607"/>
    <n v="48.936843970943691"/>
    <n v="1383.2544618078005"/>
    <n v="15530.51175729788"/>
    <m/>
    <n v="959.03564852212446"/>
    <n v="9803.2539559699853"/>
    <m/>
    <n v="771.2764456124396"/>
    <n v="11210.695997386054"/>
    <m/>
    <n v="154.9730926845823"/>
    <n v="2285.0052347961791"/>
    <m/>
  </r>
  <r>
    <x v="21"/>
    <x v="9"/>
    <x v="9"/>
    <x v="1"/>
    <n v="57501.991731711008"/>
    <n v="5968.743993506494"/>
    <n v="681.55731332799985"/>
    <n v="1.185276010104076"/>
    <n v="6209.8705354719987"/>
    <n v="7629.6776472939991"/>
    <n v="0.33684701920300308"/>
    <n v="0.22749493159010203"/>
    <m/>
    <n v="399.87199042099991"/>
    <n v="0.69540546053899532"/>
    <n v="4011.8483610329999"/>
    <n v="4756.0708839040008"/>
    <n v="5.0813325046630942E-2"/>
    <n v="0.36848502821703777"/>
    <m/>
    <n v="136.22071109299998"/>
    <n v="1974.5979420249996"/>
    <m/>
    <n v="0.10432348328706342"/>
    <n v="271.96277575900001"/>
    <n v="2799.01419622"/>
    <m/>
    <n v="2.804051711284794E-2"/>
    <n v="83.909426726999996"/>
    <n v="108.47836232"/>
    <n v="0.15595237194340728"/>
    <n v="6.6507036698457478E-2"/>
    <n v="71.986131148999988"/>
    <n v="0.12518893516744276"/>
    <n v="30.306557499999997"/>
    <n v="5.2705230875136171E-2"/>
    <n v="179.39263425799999"/>
    <n v="30.055340696998314"/>
    <n v="123.577583387"/>
    <n v="16.98147299793661"/>
    <n v="158.89770636995351"/>
    <n v="29.990232632000001"/>
    <n v="4.1211222268950767"/>
    <n v="28.272926970359684"/>
    <n v="25.824818238999981"/>
    <n v="153.56781601900002"/>
    <n v="573.60985183000003"/>
    <n v="0.99754779713772512"/>
    <n v="4309.4563006409999"/>
    <n v="5577.8575371810002"/>
    <n v="0.40838652752666493"/>
    <n v="0.10040909194142111"/>
    <m/>
    <n v="232.94101996899997"/>
    <n v="2256.9047804289999"/>
    <n v="2873.1373036669997"/>
    <n v="0.10188101103487268"/>
    <n v="8.0176917275843529E-2"/>
    <m/>
    <n v="175.02383233899999"/>
    <n v="57.917187629999972"/>
    <n v="56.362137978999996"/>
    <n v="24.735061700999999"/>
    <n v="3.5423082994832269"/>
    <n v="4.3016008586984629E-2"/>
    <n v="91.991798783999997"/>
    <n v="156.81579504499999"/>
    <n v="10.764038352"/>
    <n v="107.94746149799983"/>
    <n v="1900.4142348310002"/>
    <n v="2051.8201101130003"/>
    <n v="-0.27043258359253786"/>
    <n v="1.6071265055326376"/>
    <m/>
    <n v="14.833652288566467"/>
    <n v="0.18772821296635073"/>
    <n v="3.5682591999356248"/>
    <n v="132.68252319899983"/>
    <n v="0.23074422155333535"/>
    <n v="253.47726556100002"/>
    <n v="863.59353132800015"/>
    <n v="1266.912943909"/>
    <n v="1.8854991839163842"/>
    <n v="0.21400480853763892"/>
    <m/>
    <n v="34.831700238343885"/>
    <n v="0.44081475776292667"/>
    <n v="1.5018497713214836"/>
    <n v="2.2032505409900907"/>
    <n v="141.91923101299997"/>
    <n v="19.501899319296058"/>
    <n v="0"/>
    <n v="0"/>
    <n v="111.55803454800005"/>
    <n v="15.32980091904783"/>
    <n v="827.08711739099999"/>
    <n v="1.4383625549006518"/>
    <n v="-145.5298040630002"/>
    <n v="1036.8207035030002"/>
    <n v="784.90716620400008"/>
    <n v="-19.998047949777419"/>
    <n v="107.8583953777359"/>
    <n v="-3.420828196981645"/>
    <n v="58.006336651373935"/>
    <m/>
    <n v="-0.253086544796576"/>
    <n v="1.3650086589455335"/>
    <n v="-120.79474236200019"/>
    <n v="1276.3722057529999"/>
    <n v="-0.21007053620959137"/>
    <n v="2.219700861334009"/>
    <n v="248.92372594099999"/>
    <n v="48.510588797271531"/>
    <n v="1404.966070760893"/>
    <n v="15749.900019572011"/>
    <m/>
    <n v="824.29836523338724"/>
    <n v="9815.0159689845732"/>
    <m/>
    <n v="1182.4425678013263"/>
    <n v="11523.493320135005"/>
    <m/>
    <n v="522.51945780393578"/>
    <n v="2619.9538002436716"/>
    <m/>
  </r>
  <r>
    <x v="22"/>
    <x v="10"/>
    <x v="10"/>
    <x v="1"/>
    <n v="57501.991731711008"/>
    <n v="5968.743993506494"/>
    <n v="735.32286867499988"/>
    <n v="1.2787780849502062"/>
    <n v="6945.1934041469985"/>
    <n v="7782.3524706549988"/>
    <n v="0.32850921880454331"/>
    <n v="0.26203610325118376"/>
    <m/>
    <n v="502.65544425099995"/>
    <n v="0.87415310168081928"/>
    <n v="4514.503805284"/>
    <n v="4888.0665344129993"/>
    <n v="0.35610997668896371"/>
    <n v="0.3670959986686757"/>
    <m/>
    <n v="210.09346728700001"/>
    <n v="1997.1728775139998"/>
    <m/>
    <n v="0.12038775726613671"/>
    <n v="270.40030738099995"/>
    <n v="2864.7947501410003"/>
    <m/>
    <n v="0.32147704612428352"/>
    <n v="78.318882723999991"/>
    <n v="102.91641743"/>
    <n v="6.7785767979603673E-2"/>
    <n v="0.31761729371344516"/>
    <n v="41.765513816000002"/>
    <n v="7.2633160275328859E-2"/>
    <n v="28.135159868999999"/>
    <n v="4.8929017972579397E-2"/>
    <n v="162.766750739"/>
    <n v="27.269849555631293"/>
    <n v="122.32406266"/>
    <n v="16.809219844941683"/>
    <n v="175.70692621489519"/>
    <n v="0"/>
    <n v="0"/>
    <n v="28.272926970359684"/>
    <n v="40.442688079000007"/>
    <n v="122.32406266"/>
    <n v="492.84026294199998"/>
    <n v="0.85708381240333642"/>
    <n v="4802.2965635829996"/>
    <n v="5614.9001890729996"/>
    <n v="8.1269956212948413E-2"/>
    <n v="9.841377742416868E-2"/>
    <m/>
    <n v="250.02988155200006"/>
    <n v="2506.9346619809999"/>
    <n v="2910.7508861089996"/>
    <n v="0.17707484124145201"/>
    <n v="8.9118915847576252E-2"/>
    <m/>
    <n v="190.166813959"/>
    <n v="59.863067593000068"/>
    <n v="56.051894949000001"/>
    <n v="39.883473247000005"/>
    <n v="5.7117123863634287"/>
    <n v="6.9360159615141123E-2"/>
    <n v="58.136774639999999"/>
    <n v="80.733147117000001"/>
    <n v="8.0050914370000008"/>
    <n v="242.4826057329999"/>
    <n v="2142.8968405639998"/>
    <n v="2167.4522815820001"/>
    <n v="0.91156307142273585"/>
    <n v="1.5040247514119884"/>
    <m/>
    <n v="33.320863775342431"/>
    <n v="0.4216942725468697"/>
    <n v="3.7693516629732677"/>
    <n v="282.36607897999988"/>
    <n v="0.49105443216201072"/>
    <n v="220.77985035200001"/>
    <n v="1084.3733816800002"/>
    <n v="1342.0470145419999"/>
    <n v="0.51586850492996805"/>
    <n v="0.26530576092236391"/>
    <m/>
    <n v="30.338569216877687"/>
    <n v="0.38395165750449139"/>
    <n v="1.8858014288259748"/>
    <n v="2.3339139638912583"/>
    <n v="112.010286247"/>
    <n v="15.391947303564736"/>
    <n v="0"/>
    <n v="0"/>
    <n v="108.76956410500001"/>
    <n v="14.946621913312953"/>
    <n v="713.62011329400002"/>
    <n v="1.2410354699078279"/>
    <n v="21.702755380999889"/>
    <n v="1058.5234588840001"/>
    <n v="825.4052670399999"/>
    <n v="2.9822945584647429"/>
    <n v="113.42346136272579"/>
    <n v="-2.1546877620824239"/>
    <n v="-865.80648603435941"/>
    <m/>
    <n v="3.7742615042378309E-2"/>
    <n v="1.4354376990820097"/>
    <n v="61.586228627999894"/>
    <n v="1307.0707818429996"/>
    <n v="0.10710277465751943"/>
    <n v="2.2730878400550787"/>
    <n v="277.54186004299999"/>
    <n v="48.441837962808279"/>
    <n v="1517.9499779499522"/>
    <n v="16039.977236691951"/>
    <m/>
    <n v="1037.6473424417111"/>
    <n v="10071.534690244011"/>
    <m/>
    <n v="1017.3855569237137"/>
    <n v="11580.330780208804"/>
    <m/>
    <n v="455.7627448436329"/>
    <n v="2768.7825613811874"/>
    <m/>
  </r>
  <r>
    <x v="23"/>
    <x v="11"/>
    <x v="11"/>
    <x v="1"/>
    <n v="57501.991731711008"/>
    <n v="5968.743993506494"/>
    <n v="703.23841143799996"/>
    <n v="1.2229809616319436"/>
    <n v="7648.4318155849987"/>
    <n v="7648.4318155849987"/>
    <n v="0.26108345940292499"/>
    <n v="-0.15997038129039975"/>
    <n v="0.26108345940292499"/>
    <n v="414.66157452599998"/>
    <n v="0.72112558545919692"/>
    <n v="4929.1653798099996"/>
    <n v="4929.1653798099996"/>
    <n v="0.11001859177125706"/>
    <n v="0.34096998688746383"/>
    <n v="0.34096998688746383"/>
    <n v="137.65091444800001"/>
    <n v="2009.4754853669999"/>
    <n v="0.2333635668319336"/>
    <n v="9.8147379786706734E-2"/>
    <n v="266.46883773999997"/>
    <n v="2912.848231338"/>
    <n v="0.4024111425353869"/>
    <n v="0.22000962733377949"/>
    <n v="64.908083879000003"/>
    <n v="110.61932955900001"/>
    <n v="-7.981394597238356E-2"/>
    <n v="0.27384755287174367"/>
    <n v="49.895426155999999"/>
    <n v="8.6771648517496192E-2"/>
    <n v="28.133152978999998"/>
    <n v="4.8925527849994835E-2"/>
    <n v="210.548257777"/>
    <n v="35.275136277591955"/>
    <n v="143.728955794"/>
    <n v="19.750583519617471"/>
    <n v="195.45750973451266"/>
    <n v="14.726247754999999"/>
    <n v="2.0236144109512022"/>
    <n v="30.296541381310888"/>
    <n v="52.093054228"/>
    <n v="158.455203549"/>
    <n v="827.95180206399993"/>
    <n v="1.439866302243934"/>
    <n v="5630.2483656469994"/>
    <n v="5630.2483656469994"/>
    <n v="1.8887654561896561E-2"/>
    <n v="8.5949399691235717E-2"/>
    <m/>
    <n v="453.92268863099991"/>
    <n v="2960.8573506119997"/>
    <n v="2960.8573506119997"/>
    <n v="0.12408234614941427"/>
    <n v="9.4337245309253692E-2"/>
    <m/>
    <n v="191.79435394500001"/>
    <n v="262.1283346859999"/>
    <n v="54.054819738999996"/>
    <n v="62.638663856999997"/>
    <n v="8.9704833378370203"/>
    <n v="0.10893303339692186"/>
    <n v="137.70022418600001"/>
    <n v="111.14984113"/>
    <n v="8.4855645210000006"/>
    <n v="-124.71339062599998"/>
    <n v="2018.1834499379997"/>
    <n v="2018.1834499379997"/>
    <n v="-6.0788495525118762"/>
    <n v="1.2925137754899576"/>
    <n v="1.2925137754899576"/>
    <n v="-17.137550495418797"/>
    <n v="-0.21688534061199038"/>
    <n v="3.5097626867505851"/>
    <n v="-62.07472676899998"/>
    <n v="-0.10795230721506854"/>
    <n v="304.497843999"/>
    <n v="1388.8712256790002"/>
    <n v="1388.8712256790002"/>
    <n v="0.1817190630524359"/>
    <n v="0.24598352114076349"/>
    <n v="0.24598352114076349"/>
    <n v="41.842717538874346"/>
    <n v="0.52954312507939882"/>
    <n v="2.4153445539053737"/>
    <n v="2.4153445539053737"/>
    <n v="157.00811859999999"/>
    <n v="21.575346057003475"/>
    <n v="0"/>
    <n v="0"/>
    <n v="147.48972539900001"/>
    <n v="20.267371481870878"/>
    <n v="1132.4496460629998"/>
    <n v="1.9694094273233327"/>
    <n v="-429.21123462499997"/>
    <n v="629.31222425900012"/>
    <n v="629.31222425900012"/>
    <n v="-58.980268034293147"/>
    <n v="86.477241669785258"/>
    <n v="0.84117434692622717"/>
    <n v="-3.6854413979549894"/>
    <n v="-3.6854413979549894"/>
    <n v="-0.74642846569138921"/>
    <n v="1.0944181328452125"/>
    <n v="-366.57257076799999"/>
    <n v="1103.5503162650002"/>
    <n v="-0.63749543229446737"/>
    <n v="1.9191514642029659"/>
    <n v="469.04752901000001"/>
    <n v="49.239347642582018"/>
    <n v="1428.2041601011013"/>
    <n v="15720.160817898513"/>
    <n v="0.21038854361784676"/>
    <n v="842.13458215559717"/>
    <n v="10133.655814802707"/>
    <n v="0.28593818702326224"/>
    <n v="1681.484101036282"/>
    <n v="11565.067014957409"/>
    <n v="4.1919771529110861E-2"/>
    <n v="618.40348943955405"/>
    <n v="2849.1535180547748"/>
    <n v="0.19861845699677194"/>
  </r>
  <r>
    <x v="24"/>
    <x v="0"/>
    <x v="0"/>
    <x v="2"/>
    <n v="66335.828408449219"/>
    <n v="6164.4231601731617"/>
    <n v="558.52203959100007"/>
    <n v="0.84196135480816714"/>
    <n v="558.52203959100007"/>
    <n v="7829.0602342379989"/>
    <n v="0.47798747754632043"/>
    <n v="0.47798747754632043"/>
    <n v="0.29390026183365259"/>
    <n v="398.58852087000002"/>
    <n v="0.60086461635147326"/>
    <n v="398.58852087000002"/>
    <n v="5008.6811554959995"/>
    <n v="0.24920892456717203"/>
    <n v="0.24920892456717203"/>
    <n v="0.33552994410103532"/>
    <n v="170.10389039900002"/>
    <n v="2048.2566193489997"/>
    <n v="0.24336599420907024"/>
    <n v="0.29531160508735477"/>
    <n v="222.77377916"/>
    <n v="2938.9122650179997"/>
    <n v="0.37778553922052183"/>
    <n v="0.13249996138422104"/>
    <n v="100.911891676"/>
    <n v="83.549675308999994"/>
    <n v="0.25814682014592139"/>
    <n v="0.1001560351390347"/>
    <n v="0"/>
    <n v="0"/>
    <n v="2.692230457"/>
    <n v="4.0584862231962263E-3"/>
    <n v="157.24128826399999"/>
    <n v="25.507867350816813"/>
    <n v="131.71813624499998"/>
    <n v="18.100110980308294"/>
    <n v="18.100110980308294"/>
    <n v="9.5674511530000004"/>
    <n v="1.314715897178147"/>
    <n v="1.314715897178147"/>
    <n v="15.955700866000008"/>
    <n v="141.28558739799999"/>
    <n v="387.85617341400007"/>
    <n v="0.58468580662904435"/>
    <n v="387.85617341400007"/>
    <n v="5689.0076325979999"/>
    <n v="0.17854700483976238"/>
    <n v="0.17854700483976238"/>
    <n v="0.10737205590454901"/>
    <n v="242.18290240400003"/>
    <n v="242.18290240400003"/>
    <n v="2988.5960934609993"/>
    <n v="0.12935182243508803"/>
    <n v="0.12935182243508803"/>
    <n v="9.7177205470770911E-2"/>
    <n v="188.817753141"/>
    <n v="53.365149263000035"/>
    <n v="13.169083991999999"/>
    <n v="68.347265024999999"/>
    <n v="9.7880121372508704"/>
    <n v="0.10303220245350035"/>
    <n v="8.2530983500000001"/>
    <n v="55.485869911000002"/>
    <n v="0.41795373200000008"/>
    <n v="170.665866177"/>
    <n v="170.665866177"/>
    <n v="2140.0526016399999"/>
    <n v="2.4974868290453656"/>
    <n v="2.4974868290453656"/>
    <n v="1.3430810645645317"/>
    <n v="23.45213200259964"/>
    <n v="0.25727554817912279"/>
    <n v="3.2260886054864142"/>
    <n v="239.01313120200001"/>
    <n v="0.36030775063262321"/>
    <n v="30.764703222999998"/>
    <n v="30.764703222999998"/>
    <n v="1418.72151665"/>
    <n v="32.6442377666217"/>
    <n v="32.6442377666217"/>
    <n v="0.3017814456071275"/>
    <n v="4.2275464752765668"/>
    <n v="4.6377205141047859E-2"/>
    <n v="4.6377205141047859E-2"/>
    <n v="2.1386957104304392"/>
    <n v="26.138144240999999"/>
    <n v="3.59178564978644"/>
    <n v="0"/>
    <n v="0"/>
    <n v="4.6265589819999988"/>
    <n v="0.63576082549012658"/>
    <n v="418.62087663700004"/>
    <n v="0.63106301177009216"/>
    <n v="139.901162954"/>
    <n v="139.901162954"/>
    <n v="721.33108499000002"/>
    <n v="19.224585527323075"/>
    <n v="99.122057630547502"/>
    <n v="1.9217718542948234"/>
    <n v="1.9217718542948234"/>
    <n v="-5.0873014238600707"/>
    <n v="0.21089834303807492"/>
    <n v="1.0873928950559753"/>
    <n v="208.24842797899998"/>
    <n v="1237.5583079540002"/>
    <n v="0.31393054549157529"/>
    <n v="1.8655956180029731"/>
    <n v="255.17023909400001"/>
    <n v="49.583101814898278"/>
    <n v="1126.4362638627431"/>
    <n v="16060.024704690588"/>
    <n v="0.2436866189075575"/>
    <n v="803.87976201649371"/>
    <n v="10273.396798781931"/>
    <n v="0.28297498102703966"/>
    <n v="782.234590449645"/>
    <n v="11662.297885681191"/>
    <n v="6.4233707345305202E-2"/>
    <n v="62.046749995289929"/>
    <n v="2909.2969508760598"/>
    <n v="0.25273047669474114"/>
  </r>
  <r>
    <x v="25"/>
    <x v="1"/>
    <x v="1"/>
    <x v="2"/>
    <n v="66335.828408449219"/>
    <n v="6164.4231601731617"/>
    <n v="594.57119219499998"/>
    <n v="0.8963047669112536"/>
    <n v="1153.0932317860002"/>
    <n v="7920.7361326999999"/>
    <n v="0.30915956431707992"/>
    <n v="0.18229619486292714"/>
    <n v="0.28596536815368134"/>
    <n v="368.37826086399997"/>
    <n v="0.55532322381773325"/>
    <n v="766.96678173400005"/>
    <n v="5071.645068324"/>
    <n v="0.20615898772567909"/>
    <n v="0.22815473700079503"/>
    <n v="0.32567969365614036"/>
    <n v="150.37609278300005"/>
    <n v="2073.6049939959998"/>
    <n v="0.24847432211913567"/>
    <n v="0.20274204012447172"/>
    <n v="223.18840941299999"/>
    <n v="2974.1100665859994"/>
    <n v="0.35412627317408818"/>
    <n v="0.18723170253814447"/>
    <n v="94.33051102200001"/>
    <n v="85.881571920999988"/>
    <n v="0.19704453320501147"/>
    <n v="9.4938757609265734E-2"/>
    <n v="30.821221482000002"/>
    <n v="4.6462405341838306E-2"/>
    <n v="11.369515374000001"/>
    <n v="1.7139328243546682E-2"/>
    <n v="184.00219447500001"/>
    <n v="29.849053138303905"/>
    <n v="138.81738737200001"/>
    <n v="19.075657984987821"/>
    <n v="37.175768965296115"/>
    <n v="10.561345394"/>
    <n v="1.4512923518535157"/>
    <n v="2.7660082490316626"/>
    <n v="34.623461708999997"/>
    <n v="149.37873276600001"/>
    <n v="498.15249275700006"/>
    <n v="0.75095541083730588"/>
    <n v="886.00866617100019"/>
    <n v="5799.805945047"/>
    <n v="0.28603876782974247"/>
    <n v="0.23666316170191837"/>
    <n v="0.12116341465245695"/>
    <n v="252.55279972100004"/>
    <n v="494.7357021250001"/>
    <n v="3018.7471708859998"/>
    <n v="0.13557034142420576"/>
    <n v="0.13251772004513329"/>
    <n v="0.1028553652332016"/>
    <n v="189.41800221599999"/>
    <n v="63.134797505000051"/>
    <n v="23.001357398"/>
    <n v="33.195611381999996"/>
    <n v="4.7539436580473344"/>
    <n v="5.0041752968855449E-2"/>
    <n v="68.056514777000004"/>
    <n v="112.91905761699999"/>
    <n v="8.4271518619999988"/>
    <n v="96.418699437999919"/>
    <n v="267.08456561499992"/>
    <n v="2120.9301876530003"/>
    <n v="-0.1655031133087782"/>
    <n v="0.62521659819868947"/>
    <n v="1.1502922375200271"/>
    <n v="13.24942191072822"/>
    <n v="0.14534935607394786"/>
    <n v="3.1972619299992893"/>
    <n v="129.6143108199999"/>
    <n v="0.19539110904280332"/>
    <n v="30.007674707"/>
    <n v="60.772377929999998"/>
    <n v="1430.1465475130001"/>
    <n v="0.61482267856567296"/>
    <n v="2.1170027736888959"/>
    <n v="0.31641775749194778"/>
    <n v="4.1235190380118052"/>
    <n v="4.5235999047504034E-2"/>
    <n v="9.16132041885519E-2"/>
    <n v="2.1559187272180682"/>
    <n v="15.950185163"/>
    <n v="2.1918023579514916"/>
    <n v="0"/>
    <n v="0"/>
    <n v="14.057489543999999"/>
    <n v="1.9317166800603138"/>
    <n v="528.1601674640001"/>
    <n v="0.79619140988480985"/>
    <n v="66.411024730999912"/>
    <n v="206.31218768499991"/>
    <n v="690.78364013999999"/>
    <n v="9.1259028727164129"/>
    <n v="94.924365818985493"/>
    <n v="-0.31505700308605367"/>
    <n v="0.42440685116055188"/>
    <n v="-7.9045540004560628"/>
    <n v="0.10011335702644383"/>
    <n v="1.0413432027812208"/>
    <n v="99.606636112999908"/>
    <n v="1190.9096905229999"/>
    <n v="0.15015510999529927"/>
    <n v="1.7952737142140118"/>
    <n v="267.45129515500003"/>
    <n v="49.8581051527513"/>
    <n v="1192.5266521328879"/>
    <n v="16207.288159876043"/>
    <n v="0.23645192527724124"/>
    <n v="738.85331128287351"/>
    <n v="10377.449224472868"/>
    <n v="0.27393771296905545"/>
    <n v="999.140443125145"/>
    <n v="11856.326262924373"/>
    <n v="7.7387868008472083E-2"/>
    <n v="60.186151509498551"/>
    <n v="2930.8592497582408"/>
    <n v="0.26686145226459468"/>
  </r>
  <r>
    <x v="26"/>
    <x v="2"/>
    <x v="2"/>
    <x v="2"/>
    <n v="66335.828408449219"/>
    <n v="6164.4231601731617"/>
    <n v="734.53343079499996"/>
    <n v="1.1072951803243662"/>
    <n v="1887.6266625810001"/>
    <n v="8040.6499659449992"/>
    <n v="0.26228160877422901"/>
    <n v="0.19510252149947904"/>
    <n v="0.26382515643694293"/>
    <n v="342.57123041199998"/>
    <n v="0.51641961611256004"/>
    <n v="1109.538012146"/>
    <n v="5049.5688489439999"/>
    <n v="-6.054126908769708E-2"/>
    <n v="0.12172607860540507"/>
    <n v="0.27880427461620938"/>
    <n v="139.979305522"/>
    <n v="2078.2589878450003"/>
    <n v="0.23411142531572859"/>
    <n v="3.43911555899159E-2"/>
    <n v="238.11019938000004"/>
    <n v="2986.7923612049999"/>
    <n v="0.2994890207148504"/>
    <n v="5.6258761010292258E-2"/>
    <n v="81.104128795999998"/>
    <n v="91.172898455000009"/>
    <n v="0.1164285926881774"/>
    <n v="1.238574633913414E-3"/>
    <n v="99.012318210000004"/>
    <n v="0.1492591870570335"/>
    <n v="25.133250443999998"/>
    <n v="3.7887897154531905E-2"/>
    <n v="267.81663172899999"/>
    <n v="43.445530063428826"/>
    <n v="221.13256297500001"/>
    <n v="30.387037391439321"/>
    <n v="67.562806356735436"/>
    <n v="10.51152933"/>
    <n v="1.4444468534832307"/>
    <n v="4.2104551025148931"/>
    <n v="36.172539423999979"/>
    <n v="231.64409230500002"/>
    <n v="465.25280682600004"/>
    <n v="0.70135975985903365"/>
    <n v="1351.2614729970003"/>
    <n v="5851.4382964790002"/>
    <n v="0.12483026590843282"/>
    <n v="0.19573090957431161"/>
    <n v="0.12880142874694966"/>
    <n v="244.73307948800004"/>
    <n v="739.46878161300015"/>
    <n v="3036.6707162829998"/>
    <n v="7.9024655946820843E-2"/>
    <n v="0.11423603853724296"/>
    <n v="0.10155148887737808"/>
    <n v="189.158581223"/>
    <n v="55.574498265000045"/>
    <n v="36.024994618000001"/>
    <n v="30.01204405"/>
    <n v="4.2980249658513356"/>
    <n v="4.5242585748996776E-2"/>
    <n v="54.259594648999993"/>
    <n v="89.238728932000001"/>
    <n v="10.984365088999999"/>
    <n v="269.28062396899992"/>
    <n v="536.36518958399984"/>
    <n v="2189.2116694659999"/>
    <n v="0.33971031458435341"/>
    <n v="0.46813827656638152"/>
    <n v="0.85779663296966668"/>
    <n v="37.003326327209415"/>
    <n v="0.40593542046533265"/>
    <n v="3.3001949655115173"/>
    <n v="299.2926680189999"/>
    <n v="0.45117800621432941"/>
    <n v="79.038684711999991"/>
    <n v="139.811062642"/>
    <n v="1409.4969997200001"/>
    <n v="-0.20714127710072805"/>
    <n v="0.17305637535559848"/>
    <n v="0.24356390022712837"/>
    <n v="10.861138836369637"/>
    <n v="0.1191493143423725"/>
    <n v="0.21076251853092437"/>
    <n v="2.1247899265556951"/>
    <n v="59.383284277000008"/>
    <n v="8.1601825415267957"/>
    <n v="0"/>
    <n v="0"/>
    <n v="19.655400434999983"/>
    <n v="2.7009562948428405"/>
    <n v="544.29149153800006"/>
    <n v="0.82050907420140617"/>
    <n v="190.24193925699993"/>
    <n v="396.55412694199981"/>
    <n v="779.71466974599969"/>
    <n v="26.142187490839778"/>
    <n v="107.14486598205836"/>
    <n v="0.87780309062817818"/>
    <n v="0.61101530811397375"/>
    <n v="16.343203544535811"/>
    <n v="0.28678610612296013"/>
    <n v="1.1754050389558219"/>
    <n v="220.25398330699994"/>
    <n v="1271.0342662170001"/>
    <n v="0.33202869187195694"/>
    <n v="1.9160599885643517"/>
    <n v="259.05178035400002"/>
    <n v="50.449362329135269"/>
    <n v="1455.9815959671621"/>
    <n v="16391.603623465842"/>
    <n v="0.21401295843342272"/>
    <n v="679.03976303415016"/>
    <n v="10302.022624887433"/>
    <n v="0.22855963170801186"/>
    <n v="922.2174183107752"/>
    <n v="11922.750721037095"/>
    <n v="8.3689312715422126E-2"/>
    <n v="156.6693434028877"/>
    <n v="2881.2706905844766"/>
    <n v="0.19676261993188926"/>
  </r>
  <r>
    <x v="27"/>
    <x v="3"/>
    <x v="3"/>
    <x v="2"/>
    <n v="66335.828408449219"/>
    <n v="6164.4231601731617"/>
    <n v="745.18733948199986"/>
    <n v="1.1233557450939817"/>
    <n v="2632.8140020629999"/>
    <n v="8157.5480026639989"/>
    <n v="0.23973099349957927"/>
    <n v="0.18605765879654879"/>
    <n v="0.25914022901327249"/>
    <n v="516.28903292799998"/>
    <n v="0.7782959002924581"/>
    <n v="1625.8270450740001"/>
    <n v="5152.3178947890001"/>
    <n v="0.24846217791358982"/>
    <n v="0.15909073002408225"/>
    <n v="0.26775615007080344"/>
    <n v="290.12009080600001"/>
    <n v="2118.2472285889999"/>
    <n v="0.19590504953042043"/>
    <n v="0.1598686482112861"/>
    <n v="219.85417791399999"/>
    <n v="3008.1434679469999"/>
    <n v="0.27733692651854658"/>
    <n v="0.10756058642286481"/>
    <n v="80.466535650000012"/>
    <n v="97.030135127999998"/>
    <n v="3.3888463579996086E-2"/>
    <n v="0.26842435722927238"/>
    <n v="40.178009926999998"/>
    <n v="6.0567586010401749E-2"/>
    <n v="35.85798767"/>
    <n v="5.4055234599938697E-2"/>
    <n v="152.86230895699998"/>
    <n v="24.797504159773808"/>
    <n v="113.60937749099999"/>
    <n v="15.611687195193651"/>
    <n v="83.174493551929089"/>
    <n v="3.56484347"/>
    <n v="0.48986467827338892"/>
    <n v="4.7003197807882824"/>
    <n v="35.688087995999993"/>
    <n v="117.17422096099999"/>
    <n v="537.817794241"/>
    <n v="0.81075009861864922"/>
    <n v="1889.0792672380003"/>
    <n v="5974.1028653829999"/>
    <n v="0.29546818239079609"/>
    <n v="0.22252717337159522"/>
    <n v="0.1441532777764023"/>
    <n v="255.79972799999999"/>
    <n v="995.26850961300011"/>
    <n v="3065.8162397509996"/>
    <n v="0.12859026166393095"/>
    <n v="0.1178903234619888"/>
    <n v="0.10508695017222491"/>
    <n v="189.82239467900001"/>
    <n v="65.977333320999975"/>
    <n v="37.699127971999999"/>
    <n v="77.718722263999993"/>
    <n v="11.130098571367984"/>
    <n v="0.11715949605010274"/>
    <n v="67.55992336700001"/>
    <n v="87.750503280000004"/>
    <n v="11.289789358"/>
    <n v="207.36954524099986"/>
    <n v="743.73473482499969"/>
    <n v="2183.4451372809999"/>
    <n v="-2.705563626130969E-2"/>
    <n v="0.28568606275150921"/>
    <n v="0.7366876110573195"/>
    <n v="28.49578569663856"/>
    <n v="0.31260564647533234"/>
    <n v="3.2915020278888893"/>
    <n v="285.08826750499986"/>
    <n v="0.42976514252543513"/>
    <n v="67.601833455999994"/>
    <n v="207.41289609799998"/>
    <n v="1398.4930265629998"/>
    <n v="-0.13998931670755388"/>
    <n v="4.8646279417127847E-2"/>
    <n v="0.23819908735556972"/>
    <n v="9.2895384258245297"/>
    <n v="0.10190847853705182"/>
    <n v="0.31267099706797619"/>
    <n v="2.1082016462537658"/>
    <n v="28.001256311999999"/>
    <n v="3.8478060902148337"/>
    <n v="0"/>
    <n v="0"/>
    <n v="39.600577143999999"/>
    <n v="5.4417323356096974"/>
    <n v="605.41962769700001"/>
    <n v="0.91265857715570109"/>
    <n v="139.76771178499985"/>
    <n v="536.32183872699966"/>
    <n v="784.95211071799952"/>
    <n v="19.206247270814025"/>
    <n v="107.86457144972215"/>
    <n v="3.8931319623075167E-2"/>
    <n v="0.40884493087139795"/>
    <n v="5.1425356541675971"/>
    <n v="0.21069716793828053"/>
    <n v="1.1833003816351224"/>
    <n v="217.48643404899985"/>
    <n v="1332.8952911479996"/>
    <n v="0.32785666398838326"/>
    <n v="2.0093143074071089"/>
    <n v="270.16110537100002"/>
    <n v="51.081870006197207"/>
    <n v="1458.8098270317714"/>
    <n v="16548.241525004021"/>
    <n v="0.20558854973605323"/>
    <n v="1010.7089518558429"/>
    <n v="10455.642081696447"/>
    <n v="0.2136940999165875"/>
    <n v="1052.8545532412036"/>
    <n v="12115.17223422083"/>
    <n v="9.4676211435040569E-2"/>
    <n v="132.3401697075667"/>
    <n v="2850.6950282030821"/>
    <n v="0.18950578210779767"/>
  </r>
  <r>
    <x v="28"/>
    <x v="4"/>
    <x v="4"/>
    <x v="2"/>
    <n v="66335.828408449219"/>
    <n v="6164.4231601731617"/>
    <n v="681.51779380699998"/>
    <n v="1.0273751156173017"/>
    <n v="3314.33179587"/>
    <n v="8095.4353085399989"/>
    <n v="0.15589546983530456"/>
    <n v="-8.3526287762644036E-2"/>
    <n v="0.19665687677899002"/>
    <n v="500.46098781499995"/>
    <n v="0.75443542324294854"/>
    <n v="2126.2880328890001"/>
    <n v="5170.3759388580002"/>
    <n v="3.7433527931595822E-2"/>
    <n v="0.12795790220574532"/>
    <n v="0.22025916112319877"/>
    <n v="261.26490881500001"/>
    <n v="2174.04835456"/>
    <n v="0.19370772220420007"/>
    <n v="0.27158619002633388"/>
    <n v="251.12486819400004"/>
    <n v="3011.1802692500005"/>
    <n v="0.22744850612687495"/>
    <n v="1.2240819726062613E-2"/>
    <n v="93.031590516999998"/>
    <n v="103.655109611"/>
    <n v="0.16422224993093049"/>
    <n v="0.17746971942870249"/>
    <n v="42.554823310000003"/>
    <n v="6.4150586991960717E-2"/>
    <n v="24.777419986000002"/>
    <n v="3.735148950494465E-2"/>
    <n v="113.72456269599999"/>
    <n v="18.4485327728224"/>
    <n v="74.453888712999998"/>
    <n v="10.231116891254819"/>
    <n v="93.405610443183903"/>
    <n v="3.1979194999999998"/>
    <n v="0.43944364463545343"/>
    <n v="5.1397634254237357"/>
    <n v="36.072754482999997"/>
    <n v="77.651808212999995"/>
    <n v="520.18586401100004"/>
    <n v="0.78417029905477709"/>
    <n v="2409.2651312490002"/>
    <n v="6072.6050341210002"/>
    <n v="0.23359254778449379"/>
    <n v="0.22489946880898781"/>
    <n v="0.15740165072262413"/>
    <n v="250.41379069800001"/>
    <n v="1245.6823003110001"/>
    <n v="3089.9679125239995"/>
    <n v="0.10674200787338917"/>
    <n v="0.11563122858288177"/>
    <n v="0.10645046387038226"/>
    <n v="191.70231273499999"/>
    <n v="58.711477963000021"/>
    <n v="67.190202499999998"/>
    <n v="25.814721405"/>
    <n v="3.6969263706377529"/>
    <n v="3.8915201670583148E-2"/>
    <n v="74.641495791000011"/>
    <n v="88.499035654000011"/>
    <n v="13.626617962999999"/>
    <n v="161.33192979599994"/>
    <n v="905.06666462099963"/>
    <n v="2022.8302744189994"/>
    <n v="-0.49888635800953385"/>
    <n v="5.1607308878010016E-3"/>
    <n v="0.33231155312794747"/>
    <n v="22.169504650015526"/>
    <n v="0.24320481656252449"/>
    <n v="3.0493781760948817"/>
    <n v="187.14665120099994"/>
    <n v="0.28212001823310762"/>
    <n v="92.035440808000004"/>
    <n v="299.44833690600001"/>
    <n v="1407.0783132940001"/>
    <n v="0.10287921964863345"/>
    <n v="6.4738325764444049E-2"/>
    <n v="0.24940769221981163"/>
    <n v="12.647094320009639"/>
    <n v="0.13874167703357937"/>
    <n v="0.45141267410155556"/>
    <n v="2.1211438027579979"/>
    <n v="52.285182135999989"/>
    <n v="7.1847934253105299"/>
    <n v="0"/>
    <n v="0"/>
    <n v="39.750258672000015"/>
    <n v="5.4623008946991094"/>
    <n v="612.22130481900001"/>
    <n v="0.9229119760883564"/>
    <n v="69.296488987999936"/>
    <n v="605.61832771499962"/>
    <n v="615.75196112499941"/>
    <n v="9.5224103300058864"/>
    <n v="84.613851595763364"/>
    <n v="-0.70944458840049895"/>
    <n v="-2.1900406981784304E-2"/>
    <n v="0.57043555077278074"/>
    <n v="0.10446313952894515"/>
    <n v="0.92823437333688419"/>
    <n v="95.111210392999936"/>
    <n v="1166.5948542219994"/>
    <n v="0.14337834119952828"/>
    <n v="1.758619560818524"/>
    <n v="265.99469850100002"/>
    <n v="51.824379018400336"/>
    <n v="1315.0525036971999"/>
    <n v="16325.57549355308"/>
    <n v="0.14249823446562382"/>
    <n v="965.68641495407087"/>
    <n v="10423.790122353683"/>
    <n v="0.16431120809624189"/>
    <n v="1003.7474135991232"/>
    <n v="12246.939753618493"/>
    <n v="0.10387173133688732"/>
    <n v="177.59101517709004"/>
    <n v="2855.7233919453133"/>
    <n v="0.19773183585032794"/>
  </r>
  <r>
    <x v="29"/>
    <x v="5"/>
    <x v="5"/>
    <x v="2"/>
    <n v="66335.828408449219"/>
    <n v="6164.4231601731617"/>
    <n v="690.54406846899997"/>
    <n v="1.0409820530424627"/>
    <n v="4004.8758643390001"/>
    <n v="8191.220567162999"/>
    <n v="0.15678078970841636"/>
    <n v="0.16104891098259033"/>
    <n v="0.17694800889302509"/>
    <n v="412.19238995699999"/>
    <n v="0.62137219033281699"/>
    <n v="2538.4804228460002"/>
    <n v="5179.9727841150006"/>
    <n v="2.3837435320232192E-2"/>
    <n v="0.10963428876079351"/>
    <n v="0.17907212849777587"/>
    <n v="169.07634220499997"/>
    <n v="2191.3157283420001"/>
    <n v="0.17610788337130701"/>
    <n v="0.11374409536784569"/>
    <n v="237.64393475100002"/>
    <n v="2995.5127139330002"/>
    <n v="0.17140262951665086"/>
    <n v="-6.1850946093262804E-2"/>
    <n v="92.468282623999997"/>
    <n v="102.648440029"/>
    <n v="0.15274711690113207"/>
    <n v="0.13014015153285619"/>
    <n v="41.361310005"/>
    <n v="6.2351388378428386E-2"/>
    <n v="12.586225810999998"/>
    <n v="1.8973496092493037E-2"/>
    <n v="224.40414269600001"/>
    <n v="36.403104859157068"/>
    <n v="151.94787232500002"/>
    <n v="20.879989883766797"/>
    <n v="114.2856003269507"/>
    <n v="17.355477457999999"/>
    <n v="2.3849112738866549"/>
    <n v="7.5246746993103901"/>
    <n v="55.100792912999992"/>
    <n v="169.30334978300002"/>
    <n v="520.17984901700004"/>
    <n v="0.78416123156569273"/>
    <n v="2929.4449802660001"/>
    <n v="6213.0983981520003"/>
    <n v="0.37002466399661382"/>
    <n v="0.24838118443113744"/>
    <n v="0.19745860586973318"/>
    <n v="251.49236445800003"/>
    <n v="1497.1746647690002"/>
    <n v="3111.9810633349998"/>
    <n v="9.5926556750634884E-2"/>
    <n v="0.11227191102483314"/>
    <n v="0.10833762706316485"/>
    <n v="192.23984078699999"/>
    <n v="59.252523671000034"/>
    <n v="42.949616264000007"/>
    <n v="39.678707319000004"/>
    <n v="5.6823878568767503"/>
    <n v="5.9814896822704203E-2"/>
    <n v="75.794565610999996"/>
    <n v="95.032492139999988"/>
    <n v="15.232103224999999"/>
    <n v="170.36421945199993"/>
    <n v="1075.4308840729996"/>
    <n v="1978.1221690109996"/>
    <n v="-0.20787474835315312"/>
    <n v="-3.5913547565796455E-2"/>
    <n v="0.11686212208570157"/>
    <n v="23.410681072947916"/>
    <n v="0.2568208214767701"/>
    <n v="2.9819815572832216"/>
    <n v="210.04292677099994"/>
    <n v="0.31663571829947434"/>
    <n v="97.766598755000018"/>
    <n v="397.21493566100003"/>
    <n v="1435.9113904699998"/>
    <n v="0.41827367172815033"/>
    <n v="0.13433339207770434"/>
    <n v="0.31420078164424159"/>
    <n v="13.43464414301523"/>
    <n v="0.14738128866503677"/>
    <n v="0.59879396276659236"/>
    <n v="2.1646091183616054"/>
    <n v="50.072099220999995"/>
    <n v="6.8806815731991655"/>
    <n v="0"/>
    <n v="0"/>
    <n v="47.694499534000023"/>
    <n v="6.5539625698160657"/>
    <n v="617.94644777200006"/>
    <n v="0.93154252023072948"/>
    <n v="72.597620696999911"/>
    <n v="678.21594841199953"/>
    <n v="542.21077854099929"/>
    <n v="9.9760369299326861"/>
    <n v="74.508154655764002"/>
    <n v="-0.50322830714983313"/>
    <n v="-0.11381087949401225"/>
    <n v="-0.20090468549648621"/>
    <n v="0.10943953281173334"/>
    <n v="0.8173724389216156"/>
    <n v="112.27632801599992"/>
    <n v="1075.4921719109993"/>
    <n v="0.16925442963443754"/>
    <n v="1.6212839994834729"/>
    <n v="264.480148004"/>
    <n v="51.755628183937084"/>
    <n v="1334.2395652407863"/>
    <n v="16440.687066663198"/>
    <n v="0.12276561524923912"/>
    <n v="796.4204172966223"/>
    <n v="10394.976024539972"/>
    <n v="0.12440395168028262"/>
    <n v="1005.0691437234713"/>
    <n v="12473.733040949037"/>
    <n v="0.1416971288488682"/>
    <n v="188.90041950131894"/>
    <n v="2903.3248775563343"/>
    <n v="0.26022787424673166"/>
  </r>
  <r>
    <x v="30"/>
    <x v="6"/>
    <x v="6"/>
    <x v="2"/>
    <n v="66335.828408449219"/>
    <n v="6164.4231601731617"/>
    <n v="707.00637245300004"/>
    <n v="1.0657986632800509"/>
    <n v="4711.8822367920002"/>
    <n v="8164.2239137569986"/>
    <n v="0.12292207296138624"/>
    <n v="-3.6780030129175301E-2"/>
    <n v="0.13123794836164659"/>
    <n v="522.20681527900001"/>
    <n v="0.78721684466442321"/>
    <n v="3060.6872381250005"/>
    <n v="5256.2274170970004"/>
    <n v="0.17099284633888212"/>
    <n v="0.11964406722133614"/>
    <n v="0.16426304084108145"/>
    <n v="264.324092979"/>
    <n v="2257.373204645"/>
    <n v="0.18174427004384874"/>
    <n v="0.33317498129777801"/>
    <n v="250.687178104"/>
    <n v="2986.316557696"/>
    <n v="0.1323227114756631"/>
    <n v="-3.5385709746718508E-2"/>
    <n v="86.32690908699999"/>
    <n v="109.36143449699999"/>
    <n v="0.17281616525040566"/>
    <n v="0.11060553877860357"/>
    <n v="0"/>
    <n v="0"/>
    <n v="19.394057163999999"/>
    <n v="2.9236172411362803E-2"/>
    <n v="165.40550001000003"/>
    <n v="26.83227541526427"/>
    <n v="129.545892528"/>
    <n v="17.801611066212605"/>
    <n v="132.0872113931633"/>
    <n v="0"/>
    <n v="0"/>
    <n v="7.5246746993103901"/>
    <n v="35.85960748200003"/>
    <n v="129.545892528"/>
    <n v="607.78890303100002"/>
    <n v="0.91623021467172294"/>
    <n v="3537.2338832969999"/>
    <n v="6295.2298763330009"/>
    <n v="0.15624525460557659"/>
    <n v="0.23151917882532858"/>
    <n v="0.19658514887445544"/>
    <n v="256.00452846399997"/>
    <n v="1753.1791932330002"/>
    <n v="3140.3451696009997"/>
    <n v="0.12460048172520555"/>
    <n v="0.11405528550680799"/>
    <n v="0.11153864173379668"/>
    <n v="193.289934311"/>
    <n v="62.714594152999979"/>
    <n v="43.862226305999997"/>
    <n v="81.668545637999998"/>
    <n v="11.695752794848145"/>
    <n v="0.12311377968349581"/>
    <n v="95.439457969000003"/>
    <n v="122.77013897299999"/>
    <n v="8.0440056809999998"/>
    <n v="99.217469422000022"/>
    <n v="1174.6483534949996"/>
    <n v="1868.9940374239993"/>
    <n v="-0.52378418866777932"/>
    <n v="-0.11269463399866952"/>
    <n v="-4.451784062548958E-2"/>
    <n v="13.634016232838365"/>
    <n v="0.14956844860832802"/>
    <n v="2.8174729739049207"/>
    <n v="180.88601506000003"/>
    <n v="0.27268222829182387"/>
    <n v="129.728740303"/>
    <n v="526.94367596400002"/>
    <n v="1474.7068843759998"/>
    <n v="0.42663707107326942"/>
    <n v="0.19459101929005329"/>
    <n v="0.33944599518097585"/>
    <n v="17.826737181069305"/>
    <n v="0.19556360931263561"/>
    <n v="0.79435757207922797"/>
    <n v="2.2230925877578489"/>
    <n v="54.759657793999999"/>
    <n v="7.5248246867957667"/>
    <n v="0"/>
    <n v="0"/>
    <n v="74.969082509000003"/>
    <n v="10.301912494273537"/>
    <n v="737.51764333400001"/>
    <n v="1.1117938239843586"/>
    <n v="-30.511270880999973"/>
    <n v="647.70467753099956"/>
    <n v="394.28715304799937"/>
    <n v="-4.1927209482309395"/>
    <n v="54.1811585839949"/>
    <n v="-1.2598642279326338"/>
    <n v="-0.2662480465237983"/>
    <n v="-0.53889479573050791"/>
    <n v="-4.5995160704307626E-2"/>
    <n v="0.59438038614707167"/>
    <n v="51.157274757000025"/>
    <n v="959.46720616299933"/>
    <n v="7.7118618979188189E-2"/>
    <n v="1.446378569745564"/>
    <n v="268.15290626299998"/>
    <n v="52.003131188004794"/>
    <n v="1359.5457740746201"/>
    <n v="16298.224109173338"/>
    <n v="7.8840357153779017E-2"/>
    <n v="1004.1834084780147"/>
    <n v="10486.596339853028"/>
    <n v="0.10961076363502209"/>
    <n v="1168.7544367928263"/>
    <n v="12566.821555230981"/>
    <n v="0.14094592177403364"/>
    <n v="249.46332526400573"/>
    <n v="2966.7092286663078"/>
    <n v="0.2842263487420611"/>
  </r>
  <r>
    <x v="31"/>
    <x v="7"/>
    <x v="7"/>
    <x v="2"/>
    <n v="66335.828408449219"/>
    <n v="6164.4231601731617"/>
    <n v="720.36050502600006"/>
    <n v="1.0859297642150911"/>
    <n v="5432.2427418180005"/>
    <n v="8229.282412954999"/>
    <n v="0.11972864284630846"/>
    <n v="9.9280177108257428E-2"/>
    <n v="0.11803146005887988"/>
    <n v="440.600099"/>
    <n v="0.66419627156398131"/>
    <n v="3501.2873371250007"/>
    <n v="5287.7981252659993"/>
    <n v="7.7184449031546976E-2"/>
    <n v="0.11411777368302434"/>
    <n v="0.14116116611788043"/>
    <n v="152.54848594100002"/>
    <n v="2289.8085945309999"/>
    <n v="0.19258349048290424"/>
    <n v="0.27004041150640057"/>
    <n v="280.29790606500006"/>
    <n v="2994.9319202020001"/>
    <n v="9.6013344946685342E-2"/>
    <n v="3.1711137539939704E-2"/>
    <n v="92.750468169000001"/>
    <n v="123.070449165"/>
    <n v="0.22973185992703082"/>
    <n v="0.22736222725192246"/>
    <n v="84.032453623999999"/>
    <n v="0.12667732602446366"/>
    <n v="16.365745441999998"/>
    <n v="2.4671050071510808E-2"/>
    <n v="179.36220695999998"/>
    <n v="29.096348887729764"/>
    <n v="122.542537349"/>
    <n v="16.839241649303787"/>
    <n v="148.92645304246707"/>
    <n v="18.359417544999999"/>
    <n v="2.5228681833169628"/>
    <n v="10.047542882627353"/>
    <n v="38.460252065999981"/>
    <n v="140.901954894"/>
    <n v="508.93777265299991"/>
    <n v="0.76721401520656418"/>
    <n v="4046.1716559500001"/>
    <n v="6318.0119235600005"/>
    <n v="4.6861624857008399E-2"/>
    <n v="0.2047885598879422"/>
    <n v="0.17048642262385849"/>
    <n v="249.78751390699995"/>
    <n v="2002.9667071400002"/>
    <n v="3165.0399055839998"/>
    <n v="0.10970914398389908"/>
    <n v="0.11351142644097001"/>
    <n v="0.11534605746840287"/>
    <n v="193.43809603599999"/>
    <n v="56.349417870999957"/>
    <n v="41.979238900999995"/>
    <n v="26.818781368"/>
    <n v="3.8407178025374327"/>
    <n v="4.0428802973362855E-2"/>
    <n v="84.770226942000022"/>
    <n v="96.758591938000009"/>
    <n v="8.8234195970000009"/>
    <n v="211.42273237300014"/>
    <n v="1386.0710858679997"/>
    <n v="1911.2704893949997"/>
    <n v="0.24994018118828421"/>
    <n v="-7.1610249821496552E-2"/>
    <n v="-2.6225531715526329E-2"/>
    <n v="29.052756353866087"/>
    <n v="0.31871574900852695"/>
    <n v="2.8812039213963603"/>
    <n v="238.24151374100015"/>
    <n v="0.35914455198188983"/>
    <n v="132.63446139200002"/>
    <n v="659.57813735600007"/>
    <n v="1514.1720378320001"/>
    <n v="0.4235853451128937"/>
    <n v="0.23452391902537073"/>
    <n v="0.35445282472498318"/>
    <n v="18.226028240661101"/>
    <n v="0.19994392860420859"/>
    <n v="0.99430150068343659"/>
    <n v="2.2825855561926462"/>
    <n v="60.650792296999988"/>
    <n v="8.3343577651099601"/>
    <n v="0"/>
    <n v="0"/>
    <n v="71.983669095000039"/>
    <n v="9.8916704755511411"/>
    <n v="641.57223404499996"/>
    <n v="0.9671579438107728"/>
    <n v="78.788270981000124"/>
    <n v="726.49294851199966"/>
    <n v="397.09845156299957"/>
    <n v="10.826728113204984"/>
    <n v="54.567474520212151"/>
    <n v="3.7001981307668519E-2"/>
    <n v="-0.24221565110485932"/>
    <n v="-0.5299625079613155"/>
    <n v="0.1187718204043184"/>
    <n v="0.59861836520371392"/>
    <n v="105.60705234900013"/>
    <n v="935.17625385299971"/>
    <n v="0.15920062337768126"/>
    <n v="1.409760421012374"/>
    <n v="264.45450500999999"/>
    <n v="51.934380353541542"/>
    <n v="1387.0590158622674"/>
    <n v="16364.025868489185"/>
    <n v="6.8761533752849768E-2"/>
    <n v="848.37846528759883"/>
    <n v="10510.266432558488"/>
    <n v="8.9993720830542578E-2"/>
    <n v="979.96311728073613"/>
    <n v="12566.569787896688"/>
    <n v="0.11881741517276523"/>
    <n v="255.38855087727126"/>
    <n v="3034.244510206634"/>
    <n v="0.30136742008087292"/>
  </r>
  <r>
    <x v="32"/>
    <x v="8"/>
    <x v="8"/>
    <x v="2"/>
    <n v="66335.828408449219"/>
    <n v="6164.4231601731617"/>
    <n v="694.04686913299997"/>
    <n v="1.0462624584403306"/>
    <n v="6126.2896109510002"/>
    <n v="8246.4082043920007"/>
    <n v="0.1081661557112521"/>
    <n v="2.5299539342592103E-2"/>
    <n v="9.9028318872342425E-2"/>
    <n v="475.719881939"/>
    <n v="0.71713867656834351"/>
    <n v="3977.0072190640008"/>
    <n v="5294.1962282619997"/>
    <n v="1.3632657343134014E-2"/>
    <n v="0.101061250406284"/>
    <n v="0.11768901490618133"/>
    <n v="208.21257276200004"/>
    <n v="2289.97087504"/>
    <n v="0.1673224962424178"/>
    <n v="7.8000615737061629E-4"/>
    <n v="280.93009513300007"/>
    <n v="3013.4424689940001"/>
    <n v="7.9469317231857017E-2"/>
    <n v="7.0537995549868837E-2"/>
    <n v="94.196118889000005"/>
    <n v="131.45130415400001"/>
    <n v="0.19453742036210375"/>
    <n v="0.24230421983642803"/>
    <n v="29.241700948999998"/>
    <n v="4.4081308171732232E-2"/>
    <n v="18.825308208000003"/>
    <n v="2.8378794174525174E-2"/>
    <n v="170.259978037"/>
    <n v="27.619774569826465"/>
    <n v="127.78489702100001"/>
    <n v="17.559623022491451"/>
    <n v="166.48607606495852"/>
    <n v="0"/>
    <n v="0"/>
    <n v="10.047542882627353"/>
    <n v="42.47508101599999"/>
    <n v="127.78489702100001"/>
    <n v="535.31118469300009"/>
    <n v="0.80697143238632907"/>
    <n v="4581.4828406430006"/>
    <n v="6475.8847574790016"/>
    <n v="0.4182744906426592"/>
    <n v="0.22635737400319011"/>
    <n v="0.19668294719013035"/>
    <n v="249.40620184500006"/>
    <n v="2252.3729089850003"/>
    <n v="3189.2664991369998"/>
    <n v="0.10758786613388382"/>
    <n v="0.11285239043661943"/>
    <n v="0.11841325243242595"/>
    <n v="195.01693185400001"/>
    <n v="54.389269991000049"/>
    <n v="46.454464143999999"/>
    <n v="38.895483596000005"/>
    <n v="5.5702223839188685"/>
    <n v="5.8634201952689972E-2"/>
    <n v="86.693289184999983"/>
    <n v="93.667887081000003"/>
    <n v="20.193858841999997"/>
    <n v="158.73568443999989"/>
    <n v="1544.8067703079996"/>
    <n v="1770.5234469129991"/>
    <n v="-0.4699671461140984"/>
    <n v="-0.1381671374384752"/>
    <n v="-0.1536021417500858"/>
    <n v="21.812740346971459"/>
    <n v="0.23929102605400138"/>
    <n v="2.6690304310535855"/>
    <n v="197.63116803599991"/>
    <n v="0.29792522800669141"/>
    <n v="98.209037800000004"/>
    <n v="757.7871751560001"/>
    <n v="1536.5421350680001"/>
    <n v="0.29496848280893406"/>
    <n v="0.24203732579290826"/>
    <n v="0.39523182428830217"/>
    <n v="13.495442116967928"/>
    <n v="0.14804825711272956"/>
    <n v="1.1423497577961663"/>
    <n v="2.3163080524253923"/>
    <n v="45.821968952000006"/>
    <n v="6.2966478801731789"/>
    <n v="0"/>
    <n v="0"/>
    <n v="52.387068847999998"/>
    <n v="7.1987942367947486"/>
    <n v="633.52022249300012"/>
    <n v="0.95501968949905869"/>
    <n v="60.526646639999882"/>
    <n v="787.01959515199951"/>
    <n v="233.98131184499931"/>
    <n v="8.3172982300035301"/>
    <n v="32.152654391003615"/>
    <n v="-0.72936137584832683"/>
    <n v="-0.33436016636710675"/>
    <n v="-0.76378710927695892"/>
    <n v="9.124276894127184E-2"/>
    <n v="0.35272237862819394"/>
    <n v="99.422130235999887"/>
    <n v="783.38839269699929"/>
    <n v="0.14987697089396182"/>
    <n v="1.1809431064513831"/>
    <n v="263.65926598499999"/>
    <n v="52.635638865066724"/>
    <n v="1318.587337587396"/>
    <n v="16299.35874426878"/>
    <n v="4.9505579660606758E-2"/>
    <n v="903.7980581151952"/>
    <n v="10455.028842151556"/>
    <n v="6.648556582425913E-2"/>
    <n v="1017.012800139633"/>
    <n v="12812.30614242388"/>
    <n v="0.14286447027118276"/>
    <n v="186.5827791161845"/>
    <n v="3065.8541966382363"/>
    <n v="0.34172742799502087"/>
  </r>
  <r>
    <x v="33"/>
    <x v="9"/>
    <x v="9"/>
    <x v="2"/>
    <n v="66335.828408449219"/>
    <n v="6164.4231601731617"/>
    <n v="708.7273574269999"/>
    <n v="1.0683930154051247"/>
    <n v="6835.0169683780005"/>
    <n v="8273.5782484909996"/>
    <n v="0.10066980130021119"/>
    <n v="3.986465051094612E-2"/>
    <n v="8.4394207850363223E-2"/>
    <n v="472.54109064399995"/>
    <n v="0.71234670913344955"/>
    <n v="4449.5483097080005"/>
    <n v="5366.8653284849997"/>
    <n v="0.18173090880031717"/>
    <n v="0.10910181773727312"/>
    <n v="0.12842416765656584"/>
    <n v="153.46768444699998"/>
    <n v="2307.2178483940002"/>
    <n v="0.16844943433289039"/>
    <n v="0.12661050743029256"/>
    <n v="302.90307076700003"/>
    <n v="3044.3827640020004"/>
    <n v="8.7662494928880452E-2"/>
    <n v="0.11376665399024244"/>
    <n v="96.950928625999993"/>
    <n v="138.79898362"/>
    <n v="0.15542356094781384"/>
    <n v="0.27950847202649776"/>
    <n v="44.239646426"/>
    <n v="6.6690425803690098E-2"/>
    <n v="18.490950939999998"/>
    <n v="2.7874756950566397E-2"/>
    <n v="173.455669417"/>
    <n v="28.138183396891844"/>
    <n v="129.71795946899999"/>
    <n v="17.825255727585198"/>
    <n v="184.31133179254371"/>
    <n v="8.8556205800000001"/>
    <n v="1.216899356967531"/>
    <n v="11.264442239594883"/>
    <n v="34.882089368000003"/>
    <n v="138.57358004899999"/>
    <n v="529.98403618000009"/>
    <n v="0.79894085729469211"/>
    <n v="5111.4668768230003"/>
    <n v="6432.258941828999"/>
    <n v="-7.6054857689106137E-2"/>
    <n v="0.18610481699575598"/>
    <n v="0.15317734433923991"/>
    <n v="255.17836459300003"/>
    <n v="2507.5512735780003"/>
    <n v="3211.5038437609996"/>
    <n v="9.5463412270451187E-2"/>
    <n v="0.11105762871456037"/>
    <n v="0.11776901147819885"/>
    <n v="194.38073140899999"/>
    <n v="60.797633184000034"/>
    <n v="43.544987912000003"/>
    <n v="29.194823579000001"/>
    <n v="4.1809908184566735"/>
    <n v="4.4010641427795066E-2"/>
    <n v="101.860255499"/>
    <n v="93.646477365999999"/>
    <n v="6.5591272309999997"/>
    <n v="178.74332124699981"/>
    <n v="1723.5500915549994"/>
    <n v="1841.3193066619995"/>
    <n v="0.6558362629982899"/>
    <n v="-9.3066101081761721E-2"/>
    <n v="-0.10259223136252815"/>
    <n v="24.562099372115927"/>
    <n v="0.26945215811043255"/>
    <n v="2.7757538434953348"/>
    <n v="207.93814482599981"/>
    <n v="0.31346279953822764"/>
    <n v="98.620466428"/>
    <n v="856.40764158400009"/>
    <n v="1381.6853359350002"/>
    <n v="-0.61092973679619123"/>
    <n v="-8.3209165924967854E-3"/>
    <n v="9.0592169397113897E-2"/>
    <n v="13.551978779568623"/>
    <n v="0.14866847794643456"/>
    <n v="1.2910182357426008"/>
    <n v="2.0828643722176152"/>
    <n v="45.564035513999997"/>
    <n v="6.2612038328580173"/>
    <n v="0"/>
    <n v="0"/>
    <n v="53.056430914000003"/>
    <n v="7.2907749467106049"/>
    <n v="628.60450260800008"/>
    <n v="0.94760933524112667"/>
    <n v="80.122854818999812"/>
    <n v="867.14244997099934"/>
    <n v="459.63397072699922"/>
    <n v="11.010120592547306"/>
    <n v="63.160822933328333"/>
    <n v="-1.5505597656430186"/>
    <n v="-0.16365245500859149"/>
    <n v="-0.41440976650793027"/>
    <n v="0.12078368016399797"/>
    <n v="0.69288947127771983"/>
    <n v="109.31767839799981"/>
    <n v="1013.5008134569994"/>
    <n v="0.16479432159179305"/>
    <n v="1.5278332053329862"/>
    <n v="269.17923324899999"/>
    <n v="53.488149212411074"/>
    <n v="1325.0175372726319"/>
    <n v="16219.410210780521"/>
    <n v="2.9810360105464895E-2"/>
    <n v="883.45006810285054"/>
    <n v="10514.180545021021"/>
    <n v="7.1234176107894953E-2"/>
    <n v="990.84384856043164"/>
    <n v="12620.707423182987"/>
    <n v="9.5215406697100935E-2"/>
    <n v="184.37816204176437"/>
    <n v="2727.7129008760649"/>
    <n v="4.1130152990625612E-2"/>
  </r>
  <r>
    <x v="34"/>
    <x v="10"/>
    <x v="10"/>
    <x v="2"/>
    <n v="66335.828408449219"/>
    <n v="6164.4231601731617"/>
    <n v="744.25880173999997"/>
    <n v="1.1219559921033615"/>
    <n v="7579.2757701180008"/>
    <n v="8282.514181556"/>
    <n v="9.1298014190992705E-2"/>
    <n v="1.2152393792813854E-2"/>
    <n v="6.4268704454979009E-2"/>
    <n v="504.753636895"/>
    <n v="0.76090651010956445"/>
    <n v="4954.301946603"/>
    <n v="5368.9635211290006"/>
    <n v="4.1742164896403366E-3"/>
    <n v="9.7418932464790053E-2"/>
    <n v="9.838184143574713E-2"/>
    <n v="199.662414961"/>
    <n v="2296.7867960680001"/>
    <n v="0.15001902034987968"/>
    <n v="-4.9649579592832338E-2"/>
    <n v="292.38115264099997"/>
    <n v="3066.363609262"/>
    <n v="7.0360663398687961E-2"/>
    <n v="8.12900158024914E-2"/>
    <n v="102.28341596"/>
    <n v="139.97928596499997"/>
    <n v="0.30598665867658426"/>
    <n v="0.36012591052548815"/>
    <n v="43.353914229000004"/>
    <n v="6.5355201358242188E-2"/>
    <n v="20.174679962999999"/>
    <n v="3.0412946437901635E-2"/>
    <n v="175.97657065299998"/>
    <n v="28.547126970442552"/>
    <n v="122.90430777200001"/>
    <n v="16.888954505804531"/>
    <n v="201.20028629834823"/>
    <n v="18.560992979000002"/>
    <n v="2.5505677684334529"/>
    <n v="13.815010008028336"/>
    <n v="34.511269901999967"/>
    <n v="141.465300751"/>
    <n v="598.76987387800011"/>
    <n v="0.90263419971361147"/>
    <n v="5710.2367507010003"/>
    <n v="6538.1885527649993"/>
    <n v="0.21493700677711569"/>
    <n v="0.18906374795824465"/>
    <n v="0.16443540091572517"/>
    <n v="264.86731103600005"/>
    <n v="2772.4185846140003"/>
    <n v="3226.3412732449997"/>
    <n v="5.9342624937068322E-2"/>
    <n v="0.10589981727852971"/>
    <n v="0.10842232794365692"/>
    <n v="196.004267774"/>
    <n v="68.863043262000048"/>
    <n v="70.704914759999994"/>
    <n v="36.488992515999996"/>
    <n v="5.2255887853306859"/>
    <n v="5.5006462407202535E-2"/>
    <n v="120.467638358"/>
    <n v="93.447664113000002"/>
    <n v="12.793353095000002"/>
    <n v="145.48892786199985"/>
    <n v="1869.0390194169993"/>
    <n v="1744.3256287909994"/>
    <n v="-0.40000262112739249"/>
    <n v="-0.1277979490020259"/>
    <n v="-0.19521843981827602"/>
    <n v="19.992430926976677"/>
    <n v="0.21932179238975008"/>
    <n v="2.6295377183664206"/>
    <n v="181.97792037799985"/>
    <n v="0.27432825479695261"/>
    <n v="244.30488539699996"/>
    <n v="1100.7125269810001"/>
    <n v="1405.2103709799999"/>
    <n v="0.10655426664839585"/>
    <n v="1.5067822188410851E-2"/>
    <n v="4.706493569419079E-2"/>
    <n v="33.571273210943687"/>
    <n v="0.36828496946287137"/>
    <n v="1.6593032052054721"/>
    <n v="2.1183279152371566"/>
    <n v="81.370511893999989"/>
    <n v="11.181567988985298"/>
    <n v="0"/>
    <n v="0"/>
    <n v="162.93437350299996"/>
    <n v="22.389705221958387"/>
    <n v="843.07475927500013"/>
    <n v="1.270919169176483"/>
    <n v="-98.815957535000109"/>
    <n v="768.32649243599917"/>
    <n v="339.11525781099937"/>
    <n v="-13.578842283967013"/>
    <n v="46.599686090896576"/>
    <n v="-5.5531526204967738"/>
    <n v="-0.27415260758977911"/>
    <n v="-0.58915302415369064"/>
    <n v="-0.14896317707312129"/>
    <n v="0.51120980312926356"/>
    <n v="-62.326965019000113"/>
    <n v="889.58761980999918"/>
    <n v="-9.3956714665918761E-2"/>
    <n v="1.3410364220260376"/>
    <n v="292.93388567699998"/>
    <n v="54.409410394218661"/>
    <n v="1367.8861732695457"/>
    <n v="16069.346406100114"/>
    <n v="1.8309981974899969E-3"/>
    <n v="927.6954725990438"/>
    <n v="10404.228675178354"/>
    <n v="3.3033097255437571E-2"/>
    <n v="1100.4895468259351"/>
    <n v="12703.811413085206"/>
    <n v="9.7016281676208349E-2"/>
    <n v="449.0121904040314"/>
    <n v="2720.9623464364636"/>
    <n v="-1.7271206345964907E-2"/>
  </r>
  <r>
    <x v="35"/>
    <x v="11"/>
    <x v="11"/>
    <x v="2"/>
    <n v="66335.828408449219"/>
    <n v="6164.4231601731617"/>
    <n v="850.43727976600007"/>
    <n v="1.282018028823892"/>
    <n v="8429.7130498840015"/>
    <n v="8429.7130498840015"/>
    <n v="0.10214920563284724"/>
    <n v="0.20931573977451556"/>
    <n v="0.10214920563284724"/>
    <n v="515.92080450700007"/>
    <n v="0.7777408029493863"/>
    <n v="5470.22275111"/>
    <n v="5470.22275111"/>
    <n v="0.24419728328275792"/>
    <n v="0.10976652832874834"/>
    <n v="0.10976652832874834"/>
    <n v="183.296456992"/>
    <n v="2342.4323386120004"/>
    <n v="0.16569341386326553"/>
    <n v="0.3316036273863141"/>
    <n v="338.14525925300001"/>
    <n v="3138.0400307750001"/>
    <n v="7.7309829264108121E-2"/>
    <n v="0.26898613031418117"/>
    <n v="102.18412581600001"/>
    <n v="155.393316024"/>
    <n v="0.57428966793241121"/>
    <n v="0.40475734795625673"/>
    <n v="86.514627720999997"/>
    <n v="0.13041915627902312"/>
    <n v="28.806789906999999"/>
    <n v="4.3425688045422628E-2"/>
    <n v="219.19505763099997"/>
    <n v="35.55808093240028"/>
    <n v="128.694355374"/>
    <n v="17.684596679047367"/>
    <n v="218.88488297739559"/>
    <n v="0"/>
    <n v="0"/>
    <n v="13.815010008028336"/>
    <n v="90.500702256999972"/>
    <n v="128.694355374"/>
    <n v="940.22431259599978"/>
    <n v="1.4173702735824176"/>
    <n v="6650.4610632969998"/>
    <n v="6650.4610632969998"/>
    <n v="0.13560271292618231"/>
    <n v="0.18120207695895529"/>
    <n v="0.18120207695895529"/>
    <n v="537.32435833099998"/>
    <n v="3309.7429429450003"/>
    <n v="3309.7429429450003"/>
    <n v="0.18373540646653708"/>
    <n v="0.11783262447982756"/>
    <n v="0.11783262447982756"/>
    <n v="226.58819706400001"/>
    <n v="310.73616126699994"/>
    <n v="75.954992739999994"/>
    <n v="51.857412732"/>
    <n v="7.4265003148491955"/>
    <n v="7.8174063663905197E-2"/>
    <n v="134.88374772499998"/>
    <n v="124.14292353099998"/>
    <n v="16.060877537000003"/>
    <n v="-89.787032829999703"/>
    <n v="1779.2519865869995"/>
    <n v="1779.2519865869995"/>
    <n v="-0.28005298886260011"/>
    <n v="-0.11838936810146794"/>
    <n v="-0.11838936810146794"/>
    <n v="-12.338128257393029"/>
    <n v="-0.13535224475852553"/>
    <n v="2.6821885386455437"/>
    <n v="-37.929620097999702"/>
    <n v="-5.7178181094620348E-2"/>
    <n v="348.215785568"/>
    <n v="1448.9283125490001"/>
    <n v="1448.9283125490001"/>
    <n v="0.14357389528558895"/>
    <n v="4.3241652472596037E-2"/>
    <n v="4.3241652472596037E-2"/>
    <n v="47.85023948526517"/>
    <n v="0.52492867568327173"/>
    <n v="2.1842318808887438"/>
    <n v="2.1842318808887438"/>
    <n v="176.38282100399999"/>
    <n v="24.237730097046086"/>
    <n v="0"/>
    <n v="0"/>
    <n v="171.83296456400001"/>
    <n v="23.612509388219085"/>
    <n v="1288.4400981639997"/>
    <n v="1.9422989492656892"/>
    <n v="-438.0028183979997"/>
    <n v="330.32367403799947"/>
    <n v="330.32367403799947"/>
    <n v="-60.188367742658194"/>
    <n v="45.39158638253155"/>
    <n v="2.0483116618978725E-2"/>
    <n v="-0.47510367460770753"/>
    <n v="-0.47510367460770753"/>
    <n v="-0.6602809204417972"/>
    <n v="0.49795665775679981"/>
    <n v="-386.1454056659997"/>
    <n v="870.01478491199964"/>
    <n v="-0.58210685677789209"/>
    <n v="1.3115307455799943"/>
    <n v="541.56181832100003"/>
    <n v="54.093156555687692"/>
    <n v="1572.1716644331784"/>
    <n v="16213.313910432193"/>
    <n v="3.1370740938743369E-2"/>
    <n v="953.76353934137887"/>
    <n v="10515.857632364135"/>
    <n v="3.7716084357545254E-2"/>
    <n v="1738.1576015591913"/>
    <n v="12760.484913608114"/>
    <n v="0.1033645457570318"/>
    <n v="643.73352886056784"/>
    <n v="2746.2923858574773"/>
    <n v="-3.6102348134446904E-2"/>
  </r>
  <r>
    <x v="36"/>
    <x v="0"/>
    <x v="0"/>
    <x v="3"/>
    <n v="75681.657797839813"/>
    <n v="5620.3541571732358"/>
    <n v="804.5056445759999"/>
    <n v="1.0630127140250922"/>
    <n v="804.5056445759999"/>
    <n v="8675.6966548689998"/>
    <n v="0.44041879737661049"/>
    <n v="0.44041879737661049"/>
    <n v="0.10814023590321797"/>
    <n v="494.29820367999997"/>
    <n v="0.65312813971433481"/>
    <n v="494.29820367999997"/>
    <n v="5565.9324339200002"/>
    <n v="0.24012152332208214"/>
    <n v="0.24012152332208214"/>
    <n v="0.11125708766918252"/>
    <n v="208.86438230200002"/>
    <n v="2381.1928305150004"/>
    <n v="0.16254614193402106"/>
    <n v="0.22786364151979366"/>
    <n v="271.11366888800001"/>
    <n v="3186.379920503"/>
    <n v="8.4203825486939055E-2"/>
    <n v="0.21699093093573385"/>
    <n v="133.47568980300002"/>
    <n v="120.74456820900001"/>
    <n v="0.32269534924142862"/>
    <n v="0.44518297363141723"/>
    <n v="0"/>
    <n v="0"/>
    <n v="16.466567721000001"/>
    <n v="2.1757673127332056E-2"/>
    <n v="293.74087317499999"/>
    <n v="52.263765762892305"/>
    <n v="126.497855774"/>
    <n v="17.382763631134711"/>
    <n v="17.382763631134711"/>
    <n v="136.00196669600001"/>
    <n v="18.688775600036152"/>
    <n v="18.688775600036152"/>
    <n v="31.241050704999964"/>
    <n v="262.49982247000003"/>
    <n v="515.57180654400008"/>
    <n v="0.68123746432879551"/>
    <n v="515.57180654400008"/>
    <n v="6778.1766964269991"/>
    <n v="0.32928606500140845"/>
    <n v="0.32928606500140845"/>
    <n v="0.19145150334973415"/>
    <n v="287.76957635999997"/>
    <n v="287.76957635999997"/>
    <n v="3355.329616901"/>
    <n v="0.18823242063535117"/>
    <n v="0.18823242063535117"/>
    <n v="0.12271096928835834"/>
    <n v="218.515552762"/>
    <n v="69.254023597999975"/>
    <n v="8.573030404999999"/>
    <n v="95.739914905999996"/>
    <n v="13.710913652163269"/>
    <n v="0.12650345895136128"/>
    <n v="24.842391468000002"/>
    <n v="94.617402780000006"/>
    <n v="4.0294906250000002"/>
    <n v="288.93383803199981"/>
    <n v="288.93383803199981"/>
    <n v="1897.5199584419995"/>
    <n v="0.69297964791824529"/>
    <n v="0.69297964791824529"/>
    <n v="-0.11333022515995117"/>
    <n v="39.703982180693352"/>
    <n v="0.38177524969629678"/>
    <n v="2.5072388920319879"/>
    <n v="384.67375293799978"/>
    <n v="0.50827870864765801"/>
    <n v="11.755874277999999"/>
    <n v="11.755874277999999"/>
    <n v="1429.9194836040001"/>
    <n v="-0.61787785850600407"/>
    <n v="-0.61787785850600407"/>
    <n v="7.8929986065494617E-3"/>
    <n v="1.6154391123980762"/>
    <n v="1.5533320252315545E-2"/>
    <n v="1.5533320252315545E-2"/>
    <n v="1.8893871054246572"/>
    <n v="8.6370738000000002E-2"/>
    <n v="1.1868676461860237E-2"/>
    <n v="0"/>
    <n v="0"/>
    <n v="11.669503539999999"/>
    <n v="1.603570435936216"/>
    <n v="527.32768082200005"/>
    <n v="0.69677078458111108"/>
    <n v="277.17796375399979"/>
    <n v="277.17796375399979"/>
    <n v="467.60047483799923"/>
    <n v="38.088543068295273"/>
    <n v="64.255543923503737"/>
    <n v="0.98124131280550464"/>
    <n v="0.98124131280550464"/>
    <n v="-0.35175332857798347"/>
    <n v="0.36624192944398121"/>
    <n v="0.61785178660733042"/>
    <n v="372.91787865999981"/>
    <n v="1034.6842355929994"/>
    <n v="0.49274538839534254"/>
    <n v="1.3671532385784133"/>
    <n v="301.90087837200002"/>
    <n v="54.849415734783477"/>
    <n v="1466.7533533375672"/>
    <n v="16553.630999907014"/>
    <n v="3.07350894094367E-2"/>
    <n v="901.19137470872681"/>
    <n v="10613.169245056368"/>
    <n v="3.3073038346452588E-2"/>
    <n v="939.97684321192048"/>
    <n v="12918.22716637039"/>
    <n v="0.10769140807415067"/>
    <n v="21.432998183324052"/>
    <n v="2705.678634045511"/>
    <n v="-6.9988839320521912E-2"/>
  </r>
  <r>
    <x v="37"/>
    <x v="1"/>
    <x v="1"/>
    <x v="3"/>
    <n v="75681.657797839813"/>
    <n v="5620.3541571732358"/>
    <n v="702.33640622000007"/>
    <n v="0.92801403491460899"/>
    <n v="1506.842050796"/>
    <n v="8783.4618688940009"/>
    <n v="0.30678249534262392"/>
    <n v="0.18124863000368263"/>
    <n v="0.10891989352256304"/>
    <n v="436.61665817900001"/>
    <n v="0.57691212228105071"/>
    <n v="930.91486185899998"/>
    <n v="5634.1708312350011"/>
    <n v="0.18524002245667992"/>
    <n v="0.21376164395847397"/>
    <n v="0.11091583802351845"/>
    <n v="186.84992196000002"/>
    <n v="2417.6666596919999"/>
    <n v="0.16592440059327118"/>
    <n v="0.24255071735128442"/>
    <n v="260.83586317499999"/>
    <n v="3224.0273742650006"/>
    <n v="8.403095449856135E-2"/>
    <n v="0.16868014723979274"/>
    <n v="107.578006536"/>
    <n v="117.60077425200001"/>
    <n v="0.14043701630017003"/>
    <n v="0.36933653659923227"/>
    <n v="81.316993577000005"/>
    <n v="0.10744610509750362"/>
    <n v="15.857620404"/>
    <n v="2.0953056348684562E-2"/>
    <n v="168.54513406000001"/>
    <n v="29.988347592808992"/>
    <n v="134.78256202899999"/>
    <n v="18.521210521818276"/>
    <n v="35.903974152952983"/>
    <n v="0"/>
    <n v="0"/>
    <n v="18.688775600036152"/>
    <n v="33.762572031000019"/>
    <n v="134.78256202899999"/>
    <n v="485.86119095599992"/>
    <n v="0.64198011128908949"/>
    <n v="1001.4329975000001"/>
    <n v="6765.8853946259997"/>
    <n v="-2.4673773552701839E-2"/>
    <n v="0.1302744947493808"/>
    <n v="0.16657099543201537"/>
    <n v="294.79974197499996"/>
    <n v="582.56931833499993"/>
    <n v="3397.5765591549998"/>
    <n v="0.16727964330892764"/>
    <n v="0.17753644184710105"/>
    <n v="0.12549225450961288"/>
    <n v="218.57959697999999"/>
    <n v="76.22014499499997"/>
    <n v="20.606430791999998"/>
    <n v="24.579515886999999"/>
    <n v="3.5200325827479095"/>
    <n v="3.2477507235183181E-2"/>
    <n v="36.557931701000001"/>
    <n v="99.534505339000006"/>
    <n v="9.7830652620000009"/>
    <n v="216.47521526400016"/>
    <n v="505.40905329599997"/>
    <n v="2017.5764742679999"/>
    <n v="1.2451580090353751"/>
    <n v="0.89231845775971474"/>
    <n v="-4.8730370281244717E-2"/>
    <n v="29.747045717960244"/>
    <n v="0.28603392362551949"/>
    <n v="2.6658724623307442"/>
    <n v="241.05473115100017"/>
    <n v="0.31851143086070266"/>
    <n v="29.162966730999997"/>
    <n v="40.918841008999998"/>
    <n v="1429.074775628"/>
    <n v="-2.8149731168705117E-2"/>
    <n v="-0.32668685342324566"/>
    <n v="-7.4941402813855085E-4"/>
    <n v="4.007443085622735"/>
    <n v="3.8533731394864344E-2"/>
    <n v="5.4067051647179884E-2"/>
    <n v="1.888270972400383"/>
    <n v="11.443782362"/>
    <n v="1.5725528518063692"/>
    <n v="0"/>
    <n v="0"/>
    <n v="17.719184368999997"/>
    <n v="2.434890233816366"/>
    <n v="515.02415768699996"/>
    <n v="0.68051384268395387"/>
    <n v="187.31224853300017"/>
    <n v="464.49021228699996"/>
    <n v="588.50169863999963"/>
    <n v="25.739602632337515"/>
    <n v="80.869243683124836"/>
    <n v="1.8204992964905258"/>
    <n v="1.2513949248417138"/>
    <n v="-0.14806653712770479"/>
    <n v="0.2475001922306552"/>
    <n v="0.77760148993036105"/>
    <n v="211.89176442000019"/>
    <n v="1146.9693638999997"/>
    <n v="0.27997769946583839"/>
    <n v="1.5155182870911394"/>
    <n v="310.05111930300001"/>
    <n v="55.45442307806011"/>
    <n v="1266.511068434271"/>
    <n v="16627.615416208402"/>
    <n v="2.5934459373218921E-2"/>
    <n v="787.34325224950771"/>
    <n v="10661.659186023004"/>
    <n v="2.7387265926571924E-2"/>
    <n v="876.14506469949231"/>
    <n v="12795.231787944738"/>
    <n v="7.919025709982308E-2"/>
    <n v="52.589072453154749"/>
    <n v="2698.0815549891672"/>
    <n v="-7.9423020668179412E-2"/>
  </r>
  <r>
    <x v="38"/>
    <x v="2"/>
    <x v="2"/>
    <x v="3"/>
    <n v="75681.657797839813"/>
    <n v="5620.3541571732358"/>
    <n v="745.36230624500013"/>
    <n v="0.98486519446495924"/>
    <n v="2252.2043570410001"/>
    <n v="8794.2907443439999"/>
    <n v="0.19314078450317274"/>
    <n v="1.4742522254269419E-2"/>
    <n v="9.3728838040573415E-2"/>
    <n v="507.14859481000002"/>
    <n v="0.6701076714845372"/>
    <n v="1438.0634566690001"/>
    <n v="5798.7481956330012"/>
    <n v="0.48041793877456618"/>
    <n v="0.29609210403489139"/>
    <n v="0.14836501275661873"/>
    <n v="222.51596811899998"/>
    <n v="2500.203322289"/>
    <n v="0.20302779245118274"/>
    <n v="0.58963474843092434"/>
    <n v="270.75239723199996"/>
    <n v="3256.6695721170004"/>
    <n v="9.0356870607209094E-2"/>
    <n v="0.1370886166867058"/>
    <n v="110.529019277"/>
    <n v="119.70502327200001"/>
    <n v="0.36280385373489432"/>
    <n v="0.31294524250627531"/>
    <n v="35.263075031"/>
    <n v="4.6593951635143113E-2"/>
    <n v="3.9753878949999999"/>
    <n v="5.2527759178043129E-3"/>
    <n v="198.97524850899998"/>
    <n v="35.402617512109742"/>
    <n v="147.64483649499999"/>
    <n v="20.288686147655813"/>
    <n v="56.192660300608793"/>
    <n v="10.190724968"/>
    <n v="1.4003633679382597"/>
    <n v="20.08913896797441"/>
    <n v="41.139687045999992"/>
    <n v="157.835561463"/>
    <n v="543.31373517099996"/>
    <n v="0.71789354379933756"/>
    <n v="1544.746732671"/>
    <n v="6843.946322971"/>
    <n v="0.16778174618126251"/>
    <n v="0.14318861563103957"/>
    <n v="0.16961778902961755"/>
    <n v="292.98106416499996"/>
    <n v="875.55038249999984"/>
    <n v="3445.824543832"/>
    <n v="0.19714533392027889"/>
    <n v="0.18402616076660538"/>
    <n v="0.13473763399998151"/>
    <n v="219.907411833"/>
    <n v="73.073652331999966"/>
    <n v="42.965076180999993"/>
    <n v="37.038721946999999"/>
    <n v="5.3043155396618769"/>
    <n v="4.8940156736441358E-2"/>
    <n v="60.242387827999998"/>
    <n v="98.575673800999994"/>
    <n v="11.510811249"/>
    <n v="202.04857107400017"/>
    <n v="707.45762437000008"/>
    <n v="1950.3444213729997"/>
    <n v="-0.24967282050987682"/>
    <n v="0.31898497163601913"/>
    <n v="-0.10911107930977981"/>
    <n v="27.764601474847659"/>
    <n v="0.26697165066562173"/>
    <n v="2.5770371291056318"/>
    <n v="239.08729302100016"/>
    <n v="0.31591180740206304"/>
    <n v="162.735234835"/>
    <n v="203.654075844"/>
    <n v="1512.7713257510002"/>
    <n v="1.0589314641048531"/>
    <n v="0.45663777955451446"/>
    <n v="7.3270341158240049E-2"/>
    <n v="22.362340486212616"/>
    <n v="0.21502599119815391"/>
    <n v="0.26909304284533381"/>
    <n v="1.9988612429604831"/>
    <n v="82.011477496999987"/>
    <n v="11.269646585294018"/>
    <n v="0"/>
    <n v="0"/>
    <n v="80.723757338000013"/>
    <n v="11.092693900918599"/>
    <n v="706.04897000599999"/>
    <n v="0.93291953499749158"/>
    <n v="39.313336239000165"/>
    <n v="503.8035485260001"/>
    <n v="437.57309562199987"/>
    <n v="5.4022609886350432"/>
    <n v="60.129317180920104"/>
    <n v="-0.79335084370701592"/>
    <n v="0.27045342438129927"/>
    <n v="-0.43880356160985923"/>
    <n v="5.1945659467467806E-2"/>
    <n v="0.57817588614514936"/>
    <n v="76.352058186000164"/>
    <n v="1003.067438779"/>
    <n v="0.10088581620390916"/>
    <n v="1.3253772023049297"/>
    <n v="310.39074268100001"/>
    <n v="56.279433091619161"/>
    <n v="1324.3955478933131"/>
    <n v="16496.02936813455"/>
    <n v="6.3706850816727112E-3"/>
    <n v="901.12598324221904"/>
    <n v="10883.745406231072"/>
    <n v="5.6466851464519463E-2"/>
    <n v="965.38594176405695"/>
    <n v="12838.400311398022"/>
    <n v="7.6798518377584557E-2"/>
    <n v="289.15578195337878"/>
    <n v="2830.5679935396579"/>
    <n v="-1.7597338983284971E-2"/>
  </r>
  <r>
    <x v="39"/>
    <x v="3"/>
    <x v="3"/>
    <x v="3"/>
    <n v="75681.657797839813"/>
    <n v="5620.3541571732358"/>
    <n v="890.75322697199999"/>
    <n v="1.1769737250621177"/>
    <n v="3142.9575840130001"/>
    <n v="8939.8566318339999"/>
    <n v="0.19376362384515811"/>
    <n v="0.19534133200811898"/>
    <n v="9.5899972505772979E-2"/>
    <n v="631.65630699999997"/>
    <n v="0.83462271490837947"/>
    <n v="2069.7197636689998"/>
    <n v="5914.1154697049997"/>
    <n v="0.22345482222956448"/>
    <n v="0.27302579320471065"/>
    <n v="0.14785531298184718"/>
    <n v="377.57916812799999"/>
    <n v="2587.6623996110002"/>
    <n v="0.22160546922310176"/>
    <n v="0.30145818953463266"/>
    <n v="251.63457444699995"/>
    <n v="3288.4499686499998"/>
    <n v="9.3182557178465908E-2"/>
    <n v="0.14455216104845392"/>
    <n v="109.80360437099999"/>
    <n v="115.183676908"/>
    <n v="0.36458719744821"/>
    <n v="0.18709179118479269"/>
    <n v="48.323180354999998"/>
    <n v="6.3850583828489141E-2"/>
    <n v="43.53700236200001"/>
    <n v="5.7526491396760457E-2"/>
    <n v="167.23673725499998"/>
    <n v="29.755551443596556"/>
    <n v="132.805696504"/>
    <n v="18.249558595851976"/>
    <n v="74.442218896460773"/>
    <n v="0"/>
    <n v="0"/>
    <n v="20.08913896797441"/>
    <n v="34.431040750999983"/>
    <n v="132.805696504"/>
    <n v="575.30109036699992"/>
    <n v="0.76015920780136603"/>
    <n v="2120.0478230379999"/>
    <n v="6881.4296190969999"/>
    <n v="6.9695157964973165E-2"/>
    <n v="0.12226514779218123"/>
    <n v="0.1518766539778742"/>
    <n v="290.42064471199996"/>
    <n v="1165.9710272119999"/>
    <n v="3480.4454605440001"/>
    <n v="0.13534383708179698"/>
    <n v="0.17151403460496883"/>
    <n v="0.13524268526500993"/>
    <n v="221.954769822"/>
    <n v="68.465874889999952"/>
    <n v="46.507480876999992"/>
    <n v="40.404184504"/>
    <n v="5.7862834478631813"/>
    <n v="5.3387023592859587E-2"/>
    <n v="81.273563254999999"/>
    <n v="98.255128120999998"/>
    <n v="18.440088898000003"/>
    <n v="315.45213660500008"/>
    <n v="1022.9097609750002"/>
    <n v="2058.427012737"/>
    <n v="0.52120764039092271"/>
    <n v="0.37536908399967395"/>
    <n v="-5.7257277689002239E-2"/>
    <n v="43.348006920668944"/>
    <n v="0.41681451726075175"/>
    <n v="2.7198492641842655"/>
    <n v="355.85632110900008"/>
    <n v="0.47020154085361132"/>
    <n v="78.689051735000007"/>
    <n v="282.343127579"/>
    <n v="1523.8585440300001"/>
    <n v="0.16400765648192595"/>
    <n v="0.36126119875206042"/>
    <n v="8.9643291089626764E-2"/>
    <n v="10.81309385284281"/>
    <n v="0.10397374215188773"/>
    <n v="0.37306678499722157"/>
    <n v="2.013511051912364"/>
    <n v="44.786713214999992"/>
    <n v="6.1543877156515112"/>
    <n v="0"/>
    <n v="0"/>
    <n v="33.902338520000015"/>
    <n v="4.6587061371912988"/>
    <n v="653.99014210199994"/>
    <n v="0.86413294995325385"/>
    <n v="236.76308487000006"/>
    <n v="740.56663339600016"/>
    <n v="534.56846870700008"/>
    <n v="32.534913067826132"/>
    <n v="73.457982977932204"/>
    <n v="0.69397553874391993"/>
    <n v="0.38082505674911715"/>
    <n v="-0.31897951300745253"/>
    <n v="0.31284077510886399"/>
    <n v="0.70633821227190186"/>
    <n v="277.16726937400006"/>
    <n v="1062.7482741040001"/>
    <n v="0.36622779870172356"/>
    <n v="1.4042349296084449"/>
    <n v="307.85341948299998"/>
    <n v="56.513185928794215"/>
    <n v="1576.1865347572793"/>
    <n v="16613.406075860057"/>
    <n v="3.9378535028977701E-3"/>
    <n v="1117.7149131105043"/>
    <n v="10990.751367485729"/>
    <n v="5.1178998057521463E-2"/>
    <n v="1017.9944395487998"/>
    <n v="12803.540197705619"/>
    <n v="5.6818669200624949E-2"/>
    <n v="139.24016217055441"/>
    <n v="2837.4679860026458"/>
    <n v="-4.6399358996931372E-3"/>
  </r>
  <r>
    <x v="40"/>
    <x v="4"/>
    <x v="4"/>
    <x v="3"/>
    <n v="75681.657797839813"/>
    <n v="5620.3541571732358"/>
    <n v="890.91795143900003"/>
    <n v="1.1771913794737587"/>
    <n v="4033.8755354519999"/>
    <n v="9149.2567894659987"/>
    <n v="0.21710069597697657"/>
    <n v="0.30725559851090312"/>
    <n v="0.13017477637234753"/>
    <n v="584.03412166600003"/>
    <n v="0.77169837271015773"/>
    <n v="2653.7538853349997"/>
    <n v="5997.6886035560001"/>
    <n v="0.16699230486651562"/>
    <n v="0.24806886192616551"/>
    <n v="0.16001015680123465"/>
    <n v="288.12948306999994"/>
    <n v="2614.5269738659999"/>
    <n v="0.20260755395900443"/>
    <n v="0.10282503829866618"/>
    <n v="284.50661606099999"/>
    <n v="3321.8317165170001"/>
    <n v="0.10316600784063135"/>
    <n v="0.1329288815841676"/>
    <n v="107.53501513700002"/>
    <n v="126.305482216"/>
    <n v="0.15589784652074457"/>
    <n v="0.21851670110622612"/>
    <n v="64.096784889000006"/>
    <n v="8.4692627981557675E-2"/>
    <n v="14.255124359"/>
    <n v="1.8835639669889586E-2"/>
    <n v="228.53192052499998"/>
    <n v="40.661480421714273"/>
    <n v="135.566001559"/>
    <n v="18.628867241261865"/>
    <n v="93.071086137722631"/>
    <n v="0"/>
    <n v="0"/>
    <n v="20.08913896797441"/>
    <n v="92.965918965999975"/>
    <n v="135.566001559"/>
    <n v="614.17783413200004"/>
    <n v="0.81152798710169183"/>
    <n v="2734.22565717"/>
    <n v="6975.421589218"/>
    <n v="0.18068920480894191"/>
    <n v="0.13487952060823427"/>
    <n v="0.14867038940030142"/>
    <n v="299.715729528"/>
    <n v="1465.68675674"/>
    <n v="3529.747399374"/>
    <n v="0.19688188375159532"/>
    <n v="0.17661361678982912"/>
    <n v="0.1423249364718393"/>
    <n v="223.231707586"/>
    <n v="76.484021941999998"/>
    <n v="62.459414809999991"/>
    <n v="21.291658528999999"/>
    <n v="3.0491785154508166"/>
    <n v="2.8133182000153977E-2"/>
    <n v="80.983466334999989"/>
    <n v="142.24278755500001"/>
    <n v="7.4847773749999993"/>
    <n v="276.74011730699999"/>
    <n v="1299.6498782820001"/>
    <n v="2173.8352002480001"/>
    <n v="0.71534622846779761"/>
    <n v="0.43597143623252754"/>
    <n v="7.465031927721788E-2"/>
    <n v="38.028376188403428"/>
    <n v="0.36566339237206691"/>
    <n v="2.8723408861559689"/>
    <n v="298.03177583600001"/>
    <n v="0.39379657437222093"/>
    <n v="115.10552462699999"/>
    <n v="397.44865220600002"/>
    <n v="1546.9286278490001"/>
    <n v="0.25066521783850315"/>
    <n v="0.32726952606440207"/>
    <n v="9.9390569262351569E-2"/>
    <n v="15.817280972758953"/>
    <n v="0.15209170620240492"/>
    <n v="0.52515849119962654"/>
    <n v="2.043994110146401"/>
    <n v="45.714474112999994"/>
    <n v="6.2818764252226504"/>
    <n v="0"/>
    <n v="0"/>
    <n v="69.391050514"/>
    <n v="9.5354045475363023"/>
    <n v="729.28335875900007"/>
    <n v="0.96361969330409691"/>
    <n v="161.63459268"/>
    <n v="902.20122607600013"/>
    <n v="626.90657239900008"/>
    <n v="22.21109521564448"/>
    <n v="86.146667863570798"/>
    <n v="1.3325076788232408"/>
    <n v="0.48971915939203647"/>
    <n v="1.8115429553193563E-2"/>
    <n v="0.21357168616966204"/>
    <n v="0.82834677600956819"/>
    <n v="182.92625120899999"/>
    <n v="1150.56331492"/>
    <n v="0.24170486816981598"/>
    <n v="1.5202670612651943"/>
    <n v="319.02883103599999"/>
    <n v="56.348183926082413"/>
    <n v="1581.0943483248845"/>
    <n v="16879.447920487743"/>
    <n v="3.3926670894596223E-2"/>
    <n v="1036.4737263442889"/>
    <n v="11061.538678875952"/>
    <n v="6.1182021993576585E-2"/>
    <n v="1089.9691726315066"/>
    <n v="12889.761956738001"/>
    <n v="5.2488394329659238E-2"/>
    <n v="204.27548255680344"/>
    <n v="2864.152453382359"/>
    <n v="2.9516379145193561E-3"/>
  </r>
  <r>
    <x v="41"/>
    <x v="5"/>
    <x v="5"/>
    <x v="3"/>
    <n v="75681.657797839813"/>
    <n v="5620.3541571732358"/>
    <n v="734.12080426300008"/>
    <n v="0.97001152673475677"/>
    <n v="4767.9963397150004"/>
    <n v="9192.8335252599991"/>
    <n v="0.19054784748039943"/>
    <n v="6.3104931001165099E-2"/>
    <n v="0.12227884109387444"/>
    <n v="473.32508144799999"/>
    <n v="0.62541584740696599"/>
    <n v="3127.0789667829995"/>
    <n v="6058.8212950469997"/>
    <n v="0.14831106294169416"/>
    <n v="0.23187042871778218"/>
    <n v="0.1696627661108745"/>
    <n v="188.26939409799999"/>
    <n v="2633.7200257589998"/>
    <n v="0.20188980149918101"/>
    <n v="0.11351707543879219"/>
    <n v="275.43054213700003"/>
    <n v="3359.6183239029997"/>
    <n v="0.12155034704958467"/>
    <n v="0.15900514113937847"/>
    <n v="113.20220275699999"/>
    <n v="114.341640381"/>
    <n v="0.22422737337200793"/>
    <n v="0.11391503220795629"/>
    <n v="22.649961941000001"/>
    <n v="2.9927941062684413E-2"/>
    <n v="67.428946822"/>
    <n v="8.9095493920225186E-2"/>
    <n v="170.71681405199999"/>
    <n v="30.374743170608706"/>
    <n v="133.09275389800001"/>
    <n v="18.289004725574419"/>
    <n v="111.36009086329705"/>
    <n v="6.7290461070000003"/>
    <n v="0.9246751039793496"/>
    <n v="21.01381407195376"/>
    <n v="30.895014046999975"/>
    <n v="139.821800005"/>
    <n v="630.79708450299984"/>
    <n v="0.83348740349739636"/>
    <n v="3365.0227416729999"/>
    <n v="7086.0388247039991"/>
    <n v="0.21265190432700654"/>
    <n v="0.14868951775549255"/>
    <n v="0.14050001635442366"/>
    <n v="296.29141819099993"/>
    <n v="1761.978174931"/>
    <n v="3574.5464531070002"/>
    <n v="0.17813285834561188"/>
    <n v="0.17686881590589598"/>
    <n v="0.14864016854790418"/>
    <n v="222.822770631"/>
    <n v="73.468647559999937"/>
    <n v="70.508413676000004"/>
    <n v="44.527388335000005"/>
    <n v="6.3767674873843712"/>
    <n v="5.883511227243618E-2"/>
    <n v="113.864130014"/>
    <n v="98.358132581000007"/>
    <n v="7.2476017060000002"/>
    <n v="103.32371976000024"/>
    <n v="1402.9735980420005"/>
    <n v="2106.7947005560004"/>
    <n v="-0.39351279222623581"/>
    <n v="0.30456881871245156"/>
    <n v="6.5047818360649101E-2"/>
    <n v="14.198278596014292"/>
    <n v="0.13652412323736046"/>
    <n v="2.7837586567985233"/>
    <n v="147.85110809500026"/>
    <n v="0.19535923550979664"/>
    <n v="149.47943605600003"/>
    <n v="546.92808826200007"/>
    <n v="1598.6414651500002"/>
    <n v="0.52894176497426004"/>
    <n v="0.37690715821615428"/>
    <n v="0.11332877206770808"/>
    <n v="20.540788527822812"/>
    <n v="0.1975107845223055"/>
    <n v="0.72266927572193196"/>
    <n v="2.112323529461098"/>
    <n v="80.242451634000005"/>
    <n v="11.026555046344683"/>
    <n v="0"/>
    <n v="0"/>
    <n v="69.23698442200002"/>
    <n v="9.5142334814781311"/>
    <n v="780.27652055899989"/>
    <n v="1.0309981880197019"/>
    <n v="-46.155716295999781"/>
    <n v="856.04550978000032"/>
    <n v="508.15323540600036"/>
    <n v="-6.3425099318085199"/>
    <n v="69.828121001829587"/>
    <n v="-1.6357745040796794"/>
    <n v="0.26220197532124923"/>
    <n v="-6.2812368331448876E-2"/>
    <n v="-6.0986661284945072E-2"/>
    <n v="0.6714351273374255"/>
    <n v="-1.6283279609997763"/>
    <n v="1036.6586589430005"/>
    <n v="-2.1515490125088854E-3"/>
    <n v="1.3697620917767341"/>
    <n v="312.61650369"/>
    <n v="56.100680922014696"/>
    <n v="1308.5773509300147"/>
    <n v="16853.785706176972"/>
    <n v="2.5126604371140449E-2"/>
    <n v="843.70648211198545"/>
    <n v="11108.824743691313"/>
    <n v="6.8672473843722326E-2"/>
    <n v="1124.4018328046109"/>
    <n v="13009.094645819141"/>
    <n v="4.2919116764212228E-2"/>
    <n v="266.44852361737054"/>
    <n v="2941.7005574984109"/>
    <n v="1.3217838705800178E-2"/>
  </r>
  <r>
    <x v="42"/>
    <x v="6"/>
    <x v="6"/>
    <x v="3"/>
    <n v="75681.657797839813"/>
    <n v="5620.3541571732358"/>
    <n v="761.42231961999994"/>
    <n v="1.006085677528239"/>
    <n v="5529.4186593350005"/>
    <n v="9247.249472427"/>
    <n v="0.17350527484736222"/>
    <n v="7.6966699717571974E-2"/>
    <n v="0.13265505332908201"/>
    <n v="554.49492691500006"/>
    <n v="0.73266752215730013"/>
    <n v="3681.5738936979997"/>
    <n v="6091.1094066829992"/>
    <n v="6.1830123030373496E-2"/>
    <n v="0.20285857628280857"/>
    <n v="0.15883673276205035"/>
    <n v="251.83343551799999"/>
    <n v="2621.2293682979998"/>
    <n v="0.16118564839180882"/>
    <n v="-4.7255084923311763E-2"/>
    <n v="299.58886893800002"/>
    <n v="3408.5200147369997"/>
    <n v="0.14137933768372424"/>
    <n v="0.19507057043704368"/>
    <n v="110.98127458599998"/>
    <n v="136.19279026000001"/>
    <n v="0.28559305273114099"/>
    <n v="0.2453456822911011"/>
    <n v="13.2662697"/>
    <n v="1.7529042156339578E-2"/>
    <n v="19.294467171999997"/>
    <n v="2.5494244884988134E-2"/>
    <n v="174.36665583300001"/>
    <n v="31.024140286685764"/>
    <n v="132.97285224499998"/>
    <n v="18.272528382316825"/>
    <n v="129.63261924561388"/>
    <n v="0"/>
    <n v="0"/>
    <n v="21.01381407195376"/>
    <n v="41.393803588000026"/>
    <n v="132.97285224499998"/>
    <n v="638.16059073499991"/>
    <n v="0.84321698190022343"/>
    <n v="4003.1833324079998"/>
    <n v="7116.4105124079997"/>
    <n v="4.9970783527863771E-2"/>
    <n v="0.1317270682357865"/>
    <n v="0.13044490069572179"/>
    <n v="299.40909122799997"/>
    <n v="2061.3872661589999"/>
    <n v="3617.951015871"/>
    <n v="0.16954607414338629"/>
    <n v="0.17579952700535983"/>
    <n v="0.1520870542809416"/>
    <n v="225.475695731"/>
    <n v="73.933395496999964"/>
    <n v="52.351782014000001"/>
    <n v="87.592296176000005"/>
    <n v="12.544093136525051"/>
    <n v="0.11573781379099252"/>
    <n v="88.617685749999993"/>
    <n v="100.72538216800001"/>
    <n v="9.4643533990000002"/>
    <n v="123.26172888500003"/>
    <n v="1526.2353269270006"/>
    <n v="2130.8389600190008"/>
    <n v="0.24233897118190906"/>
    <n v="0.29931253245782363"/>
    <n v="0.14009938895037766"/>
    <n v="16.93806969978186"/>
    <n v="0.16286869562801556"/>
    <n v="2.8155289168095119"/>
    <n v="210.85402506100002"/>
    <n v="0.27860650941900805"/>
    <n v="91.870387643000001"/>
    <n v="638.79847590500003"/>
    <n v="1560.7831124899999"/>
    <n v="-0.29182702746959854"/>
    <n v="0.21227088404917449"/>
    <n v="5.8368363927738809E-2"/>
    <n v="12.624413460036077"/>
    <n v="0.12139055924013105"/>
    <n v="0.84405983496206294"/>
    <n v="2.0623003748928834"/>
    <n v="54.717933922"/>
    <n v="7.5190911808773153"/>
    <n v="0"/>
    <n v="0"/>
    <n v="37.152453721000001"/>
    <n v="5.1053222791587638"/>
    <n v="730.03097837799987"/>
    <n v="0.96460754114035441"/>
    <n v="31.391341242000024"/>
    <n v="887.43685102200038"/>
    <n v="570.0558475290004"/>
    <n v="4.3136562397457823"/>
    <n v="78.334498189806311"/>
    <n v="-2.0288441069673073"/>
    <n v="0.37012574064593973"/>
    <n v="0.44578854046407002"/>
    <n v="4.1478136387884501E-2"/>
    <n v="0.75322854191662747"/>
    <n v="118.98363741800003"/>
    <n v="1104.4850216040004"/>
    <n v="0.15721595017887702"/>
    <n v="1.4593827008312783"/>
    <n v="316.364993105"/>
    <n v="55.99067958687349"/>
    <n v="1359.9090513602348"/>
    <n v="16854.148983462583"/>
    <n v="3.4109536754765024E-2"/>
    <n v="990.33433958354101"/>
    <n v="11094.975674796842"/>
    <n v="5.8014947388767446E-2"/>
    <n v="1139.762180855206"/>
    <n v="12980.102389881522"/>
    <n v="3.2886663730695709E-2"/>
    <n v="164.08157272043218"/>
    <n v="2856.3188049548376"/>
    <n v="-3.7209721345390023E-2"/>
  </r>
  <r>
    <x v="43"/>
    <x v="7"/>
    <x v="7"/>
    <x v="3"/>
    <n v="75681.657797839813"/>
    <n v="5620.3541571732358"/>
    <n v="764.826399993"/>
    <n v="1.0105835710364559"/>
    <n v="6294.2450593280009"/>
    <n v="9291.7153673940011"/>
    <n v="0.1586825844276456"/>
    <n v="6.1727280516850502E-2"/>
    <n v="0.12910396084675146"/>
    <n v="479.92949148100007"/>
    <n v="0.63414241369154933"/>
    <n v="4161.5033851789995"/>
    <n v="6130.4387991639996"/>
    <n v="8.9263240226825413E-2"/>
    <n v="0.18856380082079172"/>
    <n v="0.15935568150223434"/>
    <n v="174.46424490499999"/>
    <n v="2643.1451272619997"/>
    <n v="0.15430832671993278"/>
    <n v="0.14366421815865249"/>
    <n v="302.67750612700002"/>
    <n v="3430.8996147989997"/>
    <n v="0.14556848242733844"/>
    <n v="7.9842194956712298E-2"/>
    <n v="106.48363429700001"/>
    <n v="142.658647718"/>
    <n v="0.14806573378127741"/>
    <n v="0.15916248527490295"/>
    <n v="97.755941964000002"/>
    <n v="0.12916728413260295"/>
    <n v="11.759043780999999"/>
    <n v="1.553750819308247E-2"/>
    <n v="175.38192276699999"/>
    <n v="31.204781382532758"/>
    <n v="129.14079606200002"/>
    <n v="17.745944540695632"/>
    <n v="147.37856378630951"/>
    <n v="0"/>
    <n v="0"/>
    <n v="21.01381407195376"/>
    <n v="46.241126704999971"/>
    <n v="129.14079606200002"/>
    <n v="607.162896101"/>
    <n v="0.80225898027081843"/>
    <n v="4610.346228509"/>
    <n v="7214.6356358559997"/>
    <n v="0.19300026196910158"/>
    <n v="0.13943416654836338"/>
    <n v="0.14191548277274846"/>
    <n v="310.86348425700004"/>
    <n v="2372.2507504159998"/>
    <n v="3679.0269862209998"/>
    <n v="0.24451170274563716"/>
    <n v="0.18436853790909669"/>
    <n v="0.16239513433312025"/>
    <n v="225.82567215899999"/>
    <n v="85.037812098000046"/>
    <n v="68.763329337999991"/>
    <n v="22.912148883999997"/>
    <n v="3.2812489466119787"/>
    <n v="3.0274374994800894E-2"/>
    <n v="92.477829291999996"/>
    <n v="99.668258534999993"/>
    <n v="12.477845794999997"/>
    <n v="157.66350389199999"/>
    <n v="1683.8988308190005"/>
    <n v="2077.0797315380005"/>
    <n v="-0.25427364350847592"/>
    <n v="0.2148719124059153"/>
    <n v="8.6753415104257048E-2"/>
    <n v="21.665406141804535"/>
    <n v="0.20832459076563756"/>
    <n v="2.7444955514667475"/>
    <n v="180.575652776"/>
    <n v="0.23859896576043843"/>
    <n v="114.60547796100001"/>
    <n v="753.40395386600005"/>
    <n v="1542.7541290589998"/>
    <n v="-0.13592985745774999"/>
    <n v="0.14225125302987185"/>
    <n v="1.8876382942537795E-2"/>
    <n v="15.748566819887111"/>
    <n v="0.15143098248076589"/>
    <n v="0.99549081744282897"/>
    <n v="2.0384782442001881"/>
    <n v="67.218410650999999"/>
    <n v="9.2368501968476764"/>
    <n v="0"/>
    <n v="0"/>
    <n v="47.387067310000006"/>
    <n v="6.5117166230394341"/>
    <n v="721.76837406200002"/>
    <n v="0.95368996275158424"/>
    <n v="43.058025930999989"/>
    <n v="930.49487695300036"/>
    <n v="534.32560247900028"/>
    <n v="5.9168393219174211"/>
    <n v="73.424609398518754"/>
    <n v="-0.4534970066625339"/>
    <n v="0.28080372818323518"/>
    <n v="0.34557463111696274"/>
    <n v="5.6893608284871632E-2"/>
    <n v="0.70601730726655887"/>
    <n v="65.970174814999979"/>
    <n v="1064.8481440700004"/>
    <n v="8.7167983279672512E-2"/>
    <n v="1.4070095384464405"/>
    <n v="326.73316547299999"/>
    <n v="56.100680922014696"/>
    <n v="1363.3103688281105"/>
    <n v="16830.400336428425"/>
    <n v="2.8499983542393359E-2"/>
    <n v="855.47890612619813"/>
    <n v="11102.076115635442"/>
    <n v="5.6307771727237776E-2"/>
    <n v="1082.2736660630098"/>
    <n v="13082.412938663798"/>
    <n v="4.1048843039405813E-2"/>
    <n v="204.28535995902183"/>
    <n v="2805.2156140365882"/>
    <n v="-7.5481358011734057E-2"/>
  </r>
  <r>
    <x v="44"/>
    <x v="8"/>
    <x v="8"/>
    <x v="3"/>
    <n v="75681.657797839813"/>
    <n v="5620.3541571732358"/>
    <n v="939.74358420299995"/>
    <n v="1.2417058657901427"/>
    <n v="7233.9886435310009"/>
    <n v="9537.4120824640013"/>
    <n v="0.1808107521720721"/>
    <n v="0.35400594109288774"/>
    <n v="0.15655347711072776"/>
    <n v="541.64970596000001"/>
    <n v="0.71569482186403743"/>
    <n v="4703.1530911389991"/>
    <n v="6196.3686231849988"/>
    <n v="0.1385895913205788"/>
    <n v="0.18258600803995995"/>
    <n v="0.17040781188028764"/>
    <n v="254.35607483899994"/>
    <n v="2689.2886293390002"/>
    <n v="0.17437678297634474"/>
    <n v="0.22161727058502279"/>
    <n v="281.18373795399998"/>
    <n v="3431.1532576199997"/>
    <n v="0.1386158166030782"/>
    <n v="9.0286809919692956E-4"/>
    <n v="111.60980729399999"/>
    <n v="135.66546065699998"/>
    <n v="0.18486630458225295"/>
    <n v="3.2058689186247546E-2"/>
    <n v="55.532774101000001"/>
    <n v="7.3376793950971145E-2"/>
    <n v="38.509414827000001"/>
    <n v="5.0883418714037711E-2"/>
    <n v="304.05168931500003"/>
    <n v="54.09831494816747"/>
    <n v="97.312699206000005"/>
    <n v="13.372271318398802"/>
    <n v="160.7508351047083"/>
    <n v="163.19999999999999"/>
    <n v="22.426206414672414"/>
    <n v="43.440020486626175"/>
    <n v="43.538990109000054"/>
    <n v="260.51269920599998"/>
    <n v="619.16008268299993"/>
    <n v="0.81811115229121301"/>
    <n v="5229.5063111919999"/>
    <n v="7298.4845338460009"/>
    <n v="0.15663580434637669"/>
    <n v="0.14144404619401585"/>
    <n v="0.12702507953326037"/>
    <n v="298.97803657600002"/>
    <n v="2671.2287869920001"/>
    <n v="3728.5988209519992"/>
    <n v="0.1987594308573275"/>
    <n v="0.18596204755266355"/>
    <n v="0.16910857777515309"/>
    <n v="224.066077761"/>
    <n v="74.91195881500002"/>
    <n v="59.352472206000009"/>
    <n v="42.830600302999997"/>
    <n v="6.1337704655506053"/>
    <n v="5.6593105316758152E-2"/>
    <n v="112.046044952"/>
    <n v="99.50569390199999"/>
    <n v="6.4472347440000002"/>
    <n v="320.58350152000003"/>
    <n v="2004.4823323390005"/>
    <n v="2238.9275486180004"/>
    <n v="1.019605753117073"/>
    <n v="0.29756185101347787"/>
    <n v="0.26455684759311637"/>
    <n v="44.053135895992462"/>
    <n v="0.4235947134989298"/>
    <n v="2.9583489761794124"/>
    <n v="363.41410182300001"/>
    <n v="0.48018781881568795"/>
    <n v="123.274417554"/>
    <n v="876.67837142000008"/>
    <n v="1567.8195088129996"/>
    <n v="0.25522477681784173"/>
    <n v="0.15689259486283169"/>
    <n v="2.0355688940228989E-2"/>
    <n v="16.939813319329172"/>
    <n v="0.16288546147243438"/>
    <n v="1.1583762789152634"/>
    <n v="2.0715977350825816"/>
    <n v="58.130030410000003"/>
    <n v="7.9879660592269897"/>
    <n v="0"/>
    <n v="0"/>
    <n v="65.144387143999992"/>
    <n v="8.9518472601021806"/>
    <n v="742.43450023699995"/>
    <n v="0.98099661376364733"/>
    <n v="197.30908396600003"/>
    <n v="1127.8039609190005"/>
    <n v="671.10803980500043"/>
    <n v="27.113322576663286"/>
    <n v="92.220633745178503"/>
    <n v="2.2598713941572566"/>
    <n v="0.433006201962715"/>
    <n v="1.8682121427269172"/>
    <n v="0.26070925202649542"/>
    <n v="0.88675124109683001"/>
    <n v="240.13968426900004"/>
    <n v="1205.5656981030006"/>
    <n v="0.31730235734325357"/>
    <n v="1.5929430369024122"/>
    <n v="315.73707892599998"/>
    <n v="57.02194210382229"/>
    <n v="1648.0385436398653"/>
    <n v="17159.851542480894"/>
    <n v="5.2793046138375432E-2"/>
    <n v="949.89697996219638"/>
    <n v="11148.175037482444"/>
    <n v="6.6297875003111351E-2"/>
    <n v="1085.8277705723679"/>
    <n v="13151.227909096529"/>
    <n v="2.6452830810092642E-2"/>
    <n v="216.18768671461416"/>
    <n v="2834.8205216350179"/>
    <n v="-7.5357032717521588E-2"/>
  </r>
  <r>
    <x v="45"/>
    <x v="9"/>
    <x v="9"/>
    <x v="3"/>
    <n v="75681.657797839813"/>
    <n v="5620.3541571732358"/>
    <n v="779.45492134000006"/>
    <n v="1.0299125891534688"/>
    <n v="8013.4435648710005"/>
    <n v="9608.1396463770016"/>
    <n v="0.17241019326578932"/>
    <n v="9.9795165477699621E-2"/>
    <n v="0.1613040159654513"/>
    <n v="507.00432923900007"/>
    <n v="0.66991704990567946"/>
    <n v="5210.1574203779992"/>
    <n v="6230.8318617799996"/>
    <n v="7.2931728641909332E-2"/>
    <n v="0.17094074672939397"/>
    <n v="0.16098159361470077"/>
    <n v="185.04441657100003"/>
    <n v="2720.8653614629998"/>
    <n v="0.17928411630350816"/>
    <n v="0.20575492643798277"/>
    <n v="333.51552287600003"/>
    <n v="3461.7657097289998"/>
    <n v="0.1370993656455759"/>
    <n v="0.10106352514513728"/>
    <n v="120.16693952600004"/>
    <n v="152.892750729"/>
    <n v="0.23946145982323319"/>
    <n v="0.10154085239979516"/>
    <n v="52.327414449000003"/>
    <n v="6.9141474924844459E-2"/>
    <n v="15.920582838"/>
    <n v="2.1036250131474289E-2"/>
    <n v="204.20259481399998"/>
    <n v="36.332691695838598"/>
    <n v="165.05446185699998"/>
    <n v="22.681038181787724"/>
    <n v="183.43187328649603"/>
    <n v="0"/>
    <n v="0"/>
    <n v="43.440020486626175"/>
    <n v="39.148132957000001"/>
    <n v="165.05446185699998"/>
    <n v="588.03292461300009"/>
    <n v="0.77698208750097486"/>
    <n v="5817.5392358050003"/>
    <n v="7356.5334222789998"/>
    <n v="0.1095295036646815"/>
    <n v="0.13813497690527043"/>
    <n v="0.1436936057470326"/>
    <n v="300.83040805600001"/>
    <n v="2972.0591950480002"/>
    <n v="3774.2508644150003"/>
    <n v="0.17890248468287395"/>
    <n v="0.18524363843104918"/>
    <n v="0.17522850603067197"/>
    <n v="226.02294927099999"/>
    <n v="74.807458785000023"/>
    <n v="50.629198478000006"/>
    <n v="33.848202461"/>
    <n v="4.847401229459698"/>
    <n v="4.4724446379616874E-2"/>
    <n v="83.281230261000005"/>
    <n v="98.741710828999999"/>
    <n v="20.702174528"/>
    <n v="191.42199672699996"/>
    <n v="2195.9043290660006"/>
    <n v="2251.6062240980009"/>
    <n v="7.0932303324944268E-2"/>
    <n v="0.2740588972873077"/>
    <n v="0.22282225356110685"/>
    <n v="26.304345655076279"/>
    <n v="0.25293050165249387"/>
    <n v="2.9751016159192392"/>
    <n v="225.27019918799996"/>
    <n v="0.29765494803211073"/>
    <n v="155.807526182"/>
    <n v="1032.485897602"/>
    <n v="1625.0065685669997"/>
    <n v="0.579870100246896"/>
    <n v="0.20560098657261849"/>
    <n v="0.17610466457425455"/>
    <n v="21.410366073020889"/>
    <n v="0.20587224264853143"/>
    <n v="1.3642485215637947"/>
    <n v="2.1471603765706391"/>
    <n v="81.002848880999991"/>
    <n v="11.131045399398422"/>
    <n v="0"/>
    <n v="0"/>
    <n v="74.804677301000012"/>
    <n v="10.279320673622466"/>
    <n v="743.84045079500015"/>
    <n v="0.98285433014950641"/>
    <n v="35.614470544999961"/>
    <n v="1163.4184314640004"/>
    <n v="626.59965553100051"/>
    <n v="4.8939795820553913"/>
    <n v="86.104492734686588"/>
    <n v="-0.55550172762248384"/>
    <n v="0.3416693318415096"/>
    <n v="0.36325793008709306"/>
    <n v="4.7058259003962391E-2"/>
    <n v="0.82794123934859887"/>
    <n v="69.46267300599996"/>
    <n v="1165.7106927110008"/>
    <n v="9.1782705383579272E-2"/>
    <n v="1.5402816569172375"/>
    <n v="319.53638982299998"/>
    <n v="58.14945578901964"/>
    <n v="1340.4337336673484"/>
    <n v="17175.267738875613"/>
    <n v="5.8932939957321295E-2"/>
    <n v="871.89866587665927"/>
    <n v="11136.623635256252"/>
    <n v="5.9200342582093946E-2"/>
    <n v="1011.244072079585"/>
    <n v="13171.628132615684"/>
    <n v="4.3652125903870465E-2"/>
    <n v="267.94322331632401"/>
    <n v="2918.3855829095774"/>
    <n v="6.9902034767762355E-2"/>
  </r>
  <r>
    <x v="46"/>
    <x v="10"/>
    <x v="10"/>
    <x v="3"/>
    <n v="75681.657797839813"/>
    <n v="5620.3541571732358"/>
    <n v="811.85265980700001"/>
    <n v="1.0727205024705111"/>
    <n v="8825.2962246780007"/>
    <n v="9675.7335044440006"/>
    <n v="0.16439835313455031"/>
    <n v="9.0820367738980945E-2"/>
    <n v="0.16821212645678352"/>
    <n v="596.62460225700011"/>
    <n v="0.78833447841575899"/>
    <n v="5806.7820226349995"/>
    <n v="6322.7028271420004"/>
    <n v="0.18201149758354562"/>
    <n v="0.17206865572989893"/>
    <n v="0.17763937159558951"/>
    <n v="266.91154273300003"/>
    <n v="2788.1144892350003"/>
    <n v="0.2139195914954457"/>
    <n v="0.33681415595987763"/>
    <n v="322.21708224999998"/>
    <n v="3491.6016393379996"/>
    <n v="0.13867827963766644"/>
    <n v="0.10204464049580531"/>
    <n v="116.34430454000001"/>
    <n v="138.18596469799999"/>
    <n v="0.13746987669534616"/>
    <n v="-1.2811333152880744E-2"/>
    <n v="31.978403341"/>
    <n v="4.2253835700085264E-2"/>
    <n v="17.720093231"/>
    <n v="2.3413986620554425E-2"/>
    <n v="165.52956097800001"/>
    <n v="29.451802564209459"/>
    <n v="126.964387872"/>
    <n v="17.446872363541686"/>
    <n v="200.87874565003773"/>
    <n v="0"/>
    <n v="0"/>
    <n v="43.440020486626175"/>
    <n v="38.565173106000003"/>
    <n v="126.964387872"/>
    <n v="596.15757882299999"/>
    <n v="0.78771738908712985"/>
    <n v="6413.6968146280005"/>
    <n v="7353.921127224"/>
    <n v="-4.3627696865931043E-3"/>
    <n v="0.12319280174165148"/>
    <n v="0.12476430862704735"/>
    <n v="307.61396518700002"/>
    <n v="3279.6731602350001"/>
    <n v="3816.9975185659996"/>
    <n v="0.16138893842279378"/>
    <n v="0.18296464265392443"/>
    <n v="0.18307308350146356"/>
    <n v="228.13104497099999"/>
    <n v="79.482920216000025"/>
    <n v="79.861644753000007"/>
    <n v="24.594130288999999"/>
    <n v="3.5221255113252612"/>
    <n v="3.2496817597066421E-2"/>
    <n v="70.032494661000001"/>
    <n v="100.811057612"/>
    <n v="13.244286320999999"/>
    <n v="215.69508098400001"/>
    <n v="2411.5994100500006"/>
    <n v="2321.8123772200011"/>
    <n v="0.48255323723735577"/>
    <n v="0.29028842362116114"/>
    <n v="0.33106590816375303"/>
    <n v="29.639843191033499"/>
    <n v="0.2850031133833813"/>
    <n v="3.0678666995139112"/>
    <n v="240.28921127300001"/>
    <n v="0.31749993098044765"/>
    <n v="197.40265225100001"/>
    <n v="1229.8885498530001"/>
    <n v="1578.1043354209999"/>
    <n v="-0.19198237918895056"/>
    <n v="0.11735673003222735"/>
    <n v="0.12303777997341636"/>
    <n v="27.126180307504438"/>
    <n v="0.2608328860584691"/>
    <n v="1.6250814076222637"/>
    <n v="2.0851873245647163"/>
    <n v="96.865009009000019"/>
    <n v="13.310751754870941"/>
    <n v="0"/>
    <n v="0"/>
    <n v="100.53764324199999"/>
    <n v="13.815428552633499"/>
    <n v="793.56023107400006"/>
    <n v="1.0485502751455991"/>
    <n v="18.292428733000008"/>
    <n v="1181.7108601970003"/>
    <n v="743.70804179900051"/>
    <n v="2.5136628835290611"/>
    <n v="102.19699790218267"/>
    <n v="-1.1851161410495963"/>
    <n v="0.53803216709390722"/>
    <n v="1.1930833976614954"/>
    <n v="2.4170227324912183E-2"/>
    <n v="0.98267937494919444"/>
    <n v="42.886559022000007"/>
    <n v="1270.9242167520008"/>
    <n v="5.6667044921978597E-2"/>
    <n v="1.6793028241359123"/>
    <n v="327.310899608"/>
    <n v="59.2494691404317"/>
    <n v="1370.2277363578835"/>
    <n v="17177.609301963948"/>
    <n v="6.8967515408288493E-2"/>
    <n v="1006.9703761275809"/>
    <n v="11215.898538784786"/>
    <n v="7.8013458656753132E-2"/>
    <n v="1006.1821438602282"/>
    <n v="13077.320729649977"/>
    <n v="2.9401358727668692E-2"/>
    <n v="333.17201844141573"/>
    <n v="2802.5454109469615"/>
    <n v="2.9983165558076896E-2"/>
  </r>
  <r>
    <x v="47"/>
    <x v="11"/>
    <x v="11"/>
    <x v="3"/>
    <n v="75681.657797839813"/>
    <n v="5620.3541571732358"/>
    <n v="730.60140184099998"/>
    <n v="0.96536125542146034"/>
    <n v="9555.8976265190013"/>
    <n v="9555.8976265190013"/>
    <n v="0.13359702399958873"/>
    <n v="-0.1409108946376072"/>
    <n v="0.13359702399958873"/>
    <n v="487.239093099"/>
    <n v="0.6438007666276403"/>
    <n v="6294.021115734"/>
    <n v="6294.021115734"/>
    <n v="-5.5593244462020741E-2"/>
    <n v="0.15059685905054554"/>
    <n v="0.15059685905054554"/>
    <n v="186.08438151599995"/>
    <n v="2790.902413759"/>
    <n v="0.19145486840944947"/>
    <n v="1.5209920419365419E-2"/>
    <n v="333.31395939399999"/>
    <n v="3486.7703394789992"/>
    <n v="0.11112997453313977"/>
    <n v="-1.4287646290451872E-2"/>
    <n v="118.47220357799999"/>
    <n v="132.603367822"/>
    <n v="0.15939929643601847"/>
    <n v="-0.14665977137961439"/>
    <n v="57.262907093999999"/>
    <n v="7.5662860407947438E-2"/>
    <n v="12.26484857"/>
    <n v="1.6205840261535705E-2"/>
    <n v="173.834553078"/>
    <n v="30.929466047283807"/>
    <n v="125.32086581900001"/>
    <n v="17.221026990945827"/>
    <n v="218.09977264098356"/>
    <n v="0"/>
    <n v="0"/>
    <n v="43.440020486626175"/>
    <n v="48.513687258999994"/>
    <n v="125.32086581900001"/>
    <n v="1226.9523301750003"/>
    <n v="1.6212017097358316"/>
    <n v="7640.649144803001"/>
    <n v="7640.649144803001"/>
    <n v="0.30495703390963391"/>
    <n v="0.14889014041007109"/>
    <n v="0.14889014041007109"/>
    <n v="612.80737777599995"/>
    <n v="3892.4805380110001"/>
    <n v="3892.4805380110001"/>
    <n v="0.14047942974232575"/>
    <n v="0.1760673276177398"/>
    <n v="0.1760673276177398"/>
    <n v="240.06158311600001"/>
    <n v="372.74579465999994"/>
    <n v="101.99053768500001"/>
    <n v="40.898029745000002"/>
    <n v="5.8570070270885308"/>
    <n v="5.4039553222058723E-2"/>
    <n v="271.01056955799999"/>
    <n v="161.91646080099997"/>
    <n v="38.329354610000003"/>
    <n v="-496.35092833400029"/>
    <n v="1915.2484817160002"/>
    <n v="1915.2484817160002"/>
    <n v="4.528091448057733"/>
    <n v="7.6434645656836997E-2"/>
    <n v="7.6434645656836997E-2"/>
    <n v="-68.206301304733856"/>
    <n v="-0.6558404543143711"/>
    <n v="2.5306640174717043"/>
    <n v="-455.45289858900026"/>
    <n v="-0.60180090109231232"/>
    <n v="348.85451118799995"/>
    <n v="1578.7430610410001"/>
    <n v="1578.7430610410001"/>
    <n v="1.8342810592519854E-3"/>
    <n v="8.9593630939287738E-2"/>
    <n v="8.9593630939287738E-2"/>
    <n v="47.938010273233672"/>
    <n v="0.46094988051114982"/>
    <n v="2.0860312881334142"/>
    <n v="2.0860312881334142"/>
    <n v="90.774035061000006"/>
    <n v="12.4737576432028"/>
    <n v="0"/>
    <n v="0"/>
    <n v="258.08047612699994"/>
    <n v="35.464252630030863"/>
    <n v="1575.8068413630003"/>
    <n v="2.0821515902469816"/>
    <n v="-845.20543952200023"/>
    <n v="336.5054206750001"/>
    <n v="336.5054206750001"/>
    <n v="-116.14431157796753"/>
    <n v="46.241054066873346"/>
    <n v="0.92968036738518878"/>
    <n v="1.8714210100150064E-2"/>
    <n v="1.8714210100150064E-2"/>
    <n v="-1.116790334825521"/>
    <n v="0.44463272933829023"/>
    <n v="-804.3074097770002"/>
    <n v="852.76221264100036"/>
    <n v="-1.062750781603462"/>
    <n v="1.1267752814280199"/>
    <n v="645.52500773999998"/>
    <n v="60.844488499979171"/>
    <n v="1200.7684177363906"/>
    <n v="16806.206055267161"/>
    <n v="3.6568227082403038E-2"/>
    <n v="800.79413125342785"/>
    <n v="11062.929130696835"/>
    <n v="5.2023478964664305E-2"/>
    <n v="2016.5381621630697"/>
    <n v="13355.701290253854"/>
    <n v="4.6645278817812441E-2"/>
    <n v="573.35433296989481"/>
    <n v="2732.1662150562888"/>
    <n v="-5.1437242712879527E-3"/>
  </r>
  <r>
    <x v="48"/>
    <x v="0"/>
    <x v="0"/>
    <x v="4"/>
    <n v="89866.048799896729"/>
    <n v="5019.7474025148513"/>
    <n v="784.47254017"/>
    <n v="0.8729353862177387"/>
    <n v="784.47254017"/>
    <n v="9535.8645221129991"/>
    <n v="-2.4901135922493101E-2"/>
    <n v="-2.4901135922493101E-2"/>
    <n v="9.9146835287429402E-2"/>
    <n v="553.29392444600001"/>
    <n v="0.61568738342776208"/>
    <n v="553.29392444600001"/>
    <n v="6353.0168365000018"/>
    <n v="0.11935248869363257"/>
    <n v="0.11935248869363257"/>
    <n v="0.14141105949891486"/>
    <n v="236.31585013400002"/>
    <n v="2818.3538815909997"/>
    <n v="0.18358910100592341"/>
    <n v="0.13143202076602756"/>
    <n v="309.42413020566664"/>
    <n v="3525.0808007966662"/>
    <n v="0.10629645200632543"/>
    <n v="0.14130774547370062"/>
    <n v="141.51490441299998"/>
    <n v="129.02820353199999"/>
    <n v="6.0229803808208304E-2"/>
    <n v="6.8604620860970078E-2"/>
    <n v="55.234476069999999"/>
    <n v="6.1463118505398748E-2"/>
    <n v="7.0445016660000004"/>
    <n v="7.8388910607229186E-3"/>
    <n v="168.89963798799999"/>
    <n v="33.647039272012513"/>
    <n v="123.47140217899999"/>
    <n v="16.966882056221124"/>
    <n v="16.966882056221124"/>
    <n v="15.553595251999999"/>
    <n v="2.1373047647770882"/>
    <n v="2.1373047647770882"/>
    <n v="29.874640556999999"/>
    <n v="139.024997431"/>
    <n v="541.194549585"/>
    <n v="0.60222359479726217"/>
    <n v="541.194549585"/>
    <n v="7666.271887844001"/>
    <n v="4.969771953349289E-2"/>
    <n v="4.969771953349289E-2"/>
    <n v="0.13102272649297353"/>
    <n v="305.87104220600008"/>
    <n v="305.87104220600008"/>
    <n v="3910.582003857"/>
    <n v="6.2902639239928337E-2"/>
    <n v="6.2902639239928337E-2"/>
    <n v="0.16548370811593593"/>
    <n v="239.89404385200001"/>
    <n v="65.976998354000074"/>
    <n v="15.634606680999998"/>
    <n v="92.886776473000012"/>
    <n v="13.302315684106377"/>
    <n v="0.10336136696054089"/>
    <n v="26.072562599999998"/>
    <n v="99.704999147999999"/>
    <n v="1.0245624769999999"/>
    <n v="243.277990585"/>
    <n v="243.277990585"/>
    <n v="1869.5926342690002"/>
    <n v="-0.15801488589212376"/>
    <n v="-0.15801488589212376"/>
    <n v="-1.4717802597412288E-2"/>
    <n v="33.430161966948177"/>
    <n v="0.27071179142047641"/>
    <n v="2.0804215376509898"/>
    <n v="336.164767058"/>
    <n v="0.37407315838101729"/>
    <n v="84.449454943000006"/>
    <n v="84.449454943000006"/>
    <n v="1651.436641706"/>
    <n v="6.1835962979834802"/>
    <n v="6.1835962979834802"/>
    <n v="0.15491582613007226"/>
    <n v="11.604662427440537"/>
    <n v="9.3972591507881065E-2"/>
    <n v="9.3972591507881065E-2"/>
    <n v="1.8376646840045534"/>
    <n v="77.053257311999985"/>
    <n v="10.588310376236388"/>
    <n v="0"/>
    <n v="0"/>
    <n v="7.396197631000021"/>
    <n v="1.016352051204152"/>
    <n v="625.64400452799998"/>
    <n v="0.69619618630514324"/>
    <n v="158.82853564199999"/>
    <n v="158.82853564199999"/>
    <n v="218.15599256300024"/>
    <n v="21.825499539507639"/>
    <n v="29.978010538085719"/>
    <n v="-0.42697993198707873"/>
    <n v="-0.42697993198707873"/>
    <n v="-0.53345643492218298"/>
    <n v="0.17673919991259537"/>
    <n v="0.24275685364643618"/>
    <n v="251.71531211500002"/>
    <n v="731.55964609600051"/>
    <n v="0.28010056687313628"/>
    <n v="0.8140556482292356"/>
    <n v="323.00489772499998"/>
    <n v="60.211980822917241"/>
    <n v="1302.8512423086111"/>
    <n v="16642.303944238207"/>
    <n v="5.3567065939605918E-3"/>
    <n v="918.91001904293967"/>
    <n v="11080.64777503105"/>
    <n v="4.4047024897151621E-2"/>
    <n v="898.81538887858062"/>
    <n v="13314.539835920514"/>
    <n v="3.0678564825197707E-2"/>
    <n v="140.25357377191244"/>
    <n v="2850.9867906448771"/>
    <n v="5.3704883784406521E-2"/>
  </r>
  <r>
    <x v="49"/>
    <x v="1"/>
    <x v="1"/>
    <x v="4"/>
    <n v="89866.048799896729"/>
    <n v="5019.7474025148513"/>
    <n v="630.8556811819999"/>
    <n v="0.70199556963577647"/>
    <n v="1415.3282213519999"/>
    <n v="9464.383797075001"/>
    <n v="-6.0732197774582386E-2"/>
    <n v="-0.10177562262892226"/>
    <n v="7.7523183722403965E-2"/>
    <n v="413.206984955"/>
    <n v="0.45980321876071495"/>
    <n v="966.50090940099994"/>
    <n v="6329.6071632760013"/>
    <n v="-5.3616078968756975E-2"/>
    <n v="3.8226962529028796E-2"/>
    <n v="0.12343188605244371"/>
    <n v="183.47039304299997"/>
    <n v="2814.9743526739999"/>
    <n v="0.16433518301179495"/>
    <n v="-1.8086862876632748E-2"/>
    <n v="263.02489272466664"/>
    <n v="3527.269830346333"/>
    <n v="9.4057035154816004E-2"/>
    <n v="8.3923641596708176E-3"/>
    <n v="125.81419949299999"/>
    <n v="113.294242833"/>
    <n v="0.16951599629146696"/>
    <n v="-3.6619924030192097E-2"/>
    <n v="19.662443227000001"/>
    <n v="2.1879723755054641E-2"/>
    <n v="35.741812076999992"/>
    <n v="3.9772319529242581E-2"/>
    <n v="162.24444092299998"/>
    <n v="32.321236092819511"/>
    <n v="125.943392437"/>
    <n v="17.306571785271171"/>
    <n v="34.273453841492298"/>
    <n v="0"/>
    <n v="0"/>
    <n v="2.1373047647770882"/>
    <n v="36.301048485999985"/>
    <n v="125.943392437"/>
    <n v="559.20938584600003"/>
    <n v="0.62226991540618692"/>
    <n v="1100.403935431"/>
    <n v="7739.6200827340008"/>
    <n v="0.15096532971830334"/>
    <n v="9.8829315768576897E-2"/>
    <n v="0.14391829469671746"/>
    <n v="332.73173100700001"/>
    <n v="638.60277321300009"/>
    <n v="3948.5139928890003"/>
    <n v="0.12867036035335744"/>
    <n v="9.6183326369032596E-2"/>
    <n v="0.16215600271006769"/>
    <n v="243.01936352999999"/>
    <n v="89.712367477000015"/>
    <n v="20.634505357999998"/>
    <n v="23.529761198999999"/>
    <n v="3.3696972090717043"/>
    <n v="2.6183148712138594E-2"/>
    <n v="58.804678139000004"/>
    <n v="101.9603327"/>
    <n v="21.548377443000003"/>
    <n v="71.646295335999866"/>
    <n v="314.92428592099986"/>
    <n v="1724.7637143410002"/>
    <n v="-0.66903234049854454"/>
    <n v="-0.37689227395663605"/>
    <n v="-0.1451309348921882"/>
    <n v="9.8453100983560944"/>
    <n v="7.9725654229589535E-2"/>
    <n v="1.9192606522419868"/>
    <n v="95.176056534999873"/>
    <n v="0.10590880294172815"/>
    <n v="16.131228775"/>
    <n v="100.580683718"/>
    <n v="1638.4049037500001"/>
    <n v="-0.4468591304926246"/>
    <n v="1.4580530933385316"/>
    <n v="0.14647947867529254"/>
    <n v="2.2166805528826794"/>
    <n v="1.7950303802628673E-2"/>
    <n v="0.11192289531050974"/>
    <n v="1.8231633922152399"/>
    <n v="0.77155797699999995"/>
    <n v="0.10602401012922225"/>
    <n v="0"/>
    <n v="0"/>
    <n v="15.359670798"/>
    <n v="2.1106565427534569"/>
    <n v="575.34061462099999"/>
    <n v="0.64022021920881556"/>
    <n v="55.51506656099987"/>
    <n v="214.34360220299988"/>
    <n v="86.35881059099988"/>
    <n v="7.628629545473415"/>
    <n v="11.867037451221613"/>
    <n v="-0.70362287039003024"/>
    <n v="-0.53854011014001535"/>
    <n v="-0.85325648032865309"/>
    <n v="6.1775350426960869E-2"/>
    <n v="9.6097260026746734E-2"/>
    <n v="79.044827759999862"/>
    <n v="598.71270943600007"/>
    <n v="8.795849913909945E-2"/>
    <n v="0.66622792192538016"/>
    <n v="350.308373733"/>
    <n v="60.03322865331279"/>
    <n v="1050.8441663618364"/>
    <n v="16426.63704216577"/>
    <n v="-1.2087023244879758E-2"/>
    <n v="688.29712181771549"/>
    <n v="10981.601644599255"/>
    <n v="3.0008693111826634E-2"/>
    <n v="931.49976836226904"/>
    <n v="13369.894539583289"/>
    <n v="4.4912258031931884E-2"/>
    <n v="26.870500116121672"/>
    <n v="2825.2682183078441"/>
    <n v="4.7139665991003499E-2"/>
  </r>
  <r>
    <x v="50"/>
    <x v="2"/>
    <x v="2"/>
    <x v="4"/>
    <n v="89866.048799896729"/>
    <n v="5019.7474025148513"/>
    <n v="1056.3024390750002"/>
    <n v="1.1754188074153027"/>
    <n v="2471.6306604270003"/>
    <n v="9775.3239299050001"/>
    <n v="9.7427350542154123E-2"/>
    <n v="0.41716643064023451"/>
    <n v="0.11155341733407509"/>
    <n v="567.68530295200003"/>
    <n v="0.63170163875353602"/>
    <n v="1534.186212353"/>
    <n v="6390.1438714180013"/>
    <n v="0.11936680641830377"/>
    <n v="6.6841803981758874E-2"/>
    <n v="0.10198678332512801"/>
    <n v="176.28395525900001"/>
    <n v="2768.7423398139999"/>
    <n v="0.10740687172559449"/>
    <n v="-0.20776941650891056"/>
    <n v="338.01414034566659"/>
    <n v="3594.5315734599994"/>
    <n v="0.10374463661763866"/>
    <n v="0.24842529115645084"/>
    <n v="122.04204398800002"/>
    <n v="135.98539229799999"/>
    <n v="0.10416291383303489"/>
    <n v="0.13600405881887578"/>
    <n v="116.233101667"/>
    <n v="0.12934039408566228"/>
    <n v="73.344180709999989"/>
    <n v="8.1615005543766911E-2"/>
    <n v="299.03985374600001"/>
    <n v="59.572689573221062"/>
    <n v="138.17452801900001"/>
    <n v="18.987319158112939"/>
    <n v="53.260772999605237"/>
    <n v="102"/>
    <n v="14.01637900917026"/>
    <n v="16.15368377394735"/>
    <n v="58.865325726999998"/>
    <n v="240.17452801900001"/>
    <n v="630.03162581900006"/>
    <n v="0.70107858777888554"/>
    <n v="1730.4355612500001"/>
    <n v="7826.337973382002"/>
    <n v="0.15960923686331419"/>
    <n v="0.12020664918832891"/>
    <n v="0.14354169422891383"/>
    <n v="324.87148293600001"/>
    <n v="963.4742561490001"/>
    <n v="3980.4044116600003"/>
    <n v="0.10884805426551436"/>
    <n v="0.10042126119338457"/>
    <n v="0.15513844684428113"/>
    <n v="242.28602268200001"/>
    <n v="82.585460253999997"/>
    <n v="40.511825287999997"/>
    <n v="37.676785350999999"/>
    <n v="5.3956926026709562"/>
    <n v="4.1925494504486654E-2"/>
    <n v="76.981805264000002"/>
    <n v="134.38780029099999"/>
    <n v="15.601926688999999"/>
    <n v="426.27081325600011"/>
    <n v="741.19509917699997"/>
    <n v="1948.9859565229999"/>
    <n v="1.1097442609474268"/>
    <n v="4.7688333046157494E-2"/>
    <n v="-6.965256162516642E-4"/>
    <n v="58.576208619052309"/>
    <n v="0.47434021963641732"/>
    <n v="2.1687678300653621"/>
    <n v="463.94759860700009"/>
    <n v="0.51626571414090394"/>
    <n v="88.820084886000004"/>
    <n v="189.40076860400001"/>
    <n v="1564.489753801"/>
    <n v="-0.45420495459353849"/>
    <n v="-6.9987831969138159E-2"/>
    <n v="3.4187869091400591E-2"/>
    <n v="12.205254641067167"/>
    <n v="9.8836085565277537E-2"/>
    <n v="0.21075898087578726"/>
    <n v="1.7409130307760874"/>
    <n v="56.10283287"/>
    <n v="7.7093977352358358"/>
    <n v="0"/>
    <n v="0"/>
    <n v="32.717252016000003"/>
    <n v="4.4958569058313316"/>
    <n v="718.85171070500007"/>
    <n v="0.79991467334416311"/>
    <n v="337.45072837000009"/>
    <n v="551.79433057300002"/>
    <n v="384.49620272199985"/>
    <n v="46.370953977985138"/>
    <n v="52.835730440571702"/>
    <n v="7.5836197243223911"/>
    <n v="9.5256935341977211E-2"/>
    <n v="-0.12129834633583325"/>
    <n v="0.37550413407113975"/>
    <n v="0.42785479928927478"/>
    <n v="375.12751372100007"/>
    <n v="897.48816497099983"/>
    <n v="0.41742962857562643"/>
    <n v="0.99869547727576413"/>
    <n v="346.25733567999998"/>
    <n v="59.455721643821455"/>
    <n v="1776.6203316863944"/>
    <n v="16878.861825958855"/>
    <n v="2.3207551907237889E-2"/>
    <n v="954.80348611830016"/>
    <n v="11035.279147475338"/>
    <n v="1.3922940641142745E-2"/>
    <n v="1059.6652574386371"/>
    <n v="13464.17385525787"/>
    <n v="4.8742329938433304E-2"/>
    <n v="149.38862472831502"/>
    <n v="2685.5010610827799"/>
    <n v="-5.1250114036465955E-2"/>
  </r>
  <r>
    <x v="51"/>
    <x v="3"/>
    <x v="3"/>
    <x v="4"/>
    <n v="89866.048799896729"/>
    <n v="5019.7474025148513"/>
    <n v="884.85361824799998"/>
    <n v="0.98463616690023736"/>
    <n v="3356.4842786750005"/>
    <n v="9769.4243211810008"/>
    <n v="6.7938140733469377E-2"/>
    <n v="-6.6231685110532679E-3"/>
    <n v="9.279429452962229E-2"/>
    <n v="644.95711485499999"/>
    <n v="0.71768718383414798"/>
    <n v="2179.1433272079998"/>
    <n v="6403.4446792730005"/>
    <n v="2.1057033243554679E-2"/>
    <n v="5.2868782266940473E-2"/>
    <n v="8.2739204547930267E-2"/>
    <n v="341.59689121400004"/>
    <n v="2732.7600628999999"/>
    <n v="5.6072872300038767E-2"/>
    <n v="-9.5297304383598513E-2"/>
    <n v="303.0208063446666"/>
    <n v="3645.9178053576666"/>
    <n v="0.10870405209613621"/>
    <n v="0.20420974347660548"/>
    <n v="143.82835015200001"/>
    <n v="125.45845847300001"/>
    <n v="0.30986911564431519"/>
    <n v="8.9203451746090012E-2"/>
    <n v="50.157085094000003"/>
    <n v="5.581316388537786E-2"/>
    <n v="31.629476217000004"/>
    <n v="3.519624667979878E-2"/>
    <n v="158.109942082"/>
    <n v="31.497589301562911"/>
    <n v="124.049481746"/>
    <n v="17.04631913767729"/>
    <n v="70.307092137282524"/>
    <n v="0"/>
    <n v="0"/>
    <n v="16.15368377394735"/>
    <n v="34.060460336000006"/>
    <n v="124.049481746"/>
    <n v="607.116089386"/>
    <n v="0.67557892829788868"/>
    <n v="2337.551650636"/>
    <n v="7858.1529724010015"/>
    <n v="5.5301475265246758E-2"/>
    <n v="0.10259383077798678"/>
    <n v="0.14193611028055098"/>
    <n v="335.06648263499994"/>
    <n v="1298.540738784"/>
    <n v="4025.0502495830006"/>
    <n v="0.15372818267542132"/>
    <n v="0.11369897577042964"/>
    <n v="0.1564755992337481"/>
    <n v="242.86461481500001"/>
    <n v="92.201867819999933"/>
    <n v="43.932428104000003"/>
    <n v="30.952620140000001"/>
    <n v="4.4327248720079391"/>
    <n v="3.4443063374157791E-2"/>
    <n v="75.847540413000004"/>
    <n v="102.304209069"/>
    <n v="19.012809025000003"/>
    <n v="277.73752886199998"/>
    <n v="1018.932628039"/>
    <n v="1911.2713487799997"/>
    <n v="-0.11955730637584883"/>
    <n v="-3.8880584463377721E-3"/>
    <n v="-7.148937661935062E-2"/>
    <n v="38.165435976472118"/>
    <n v="0.30905723860234874"/>
    <n v="2.1268002480400541"/>
    <n v="308.690149002"/>
    <n v="0.34350030197650655"/>
    <n v="80.073086495999988"/>
    <n v="269.47385509999998"/>
    <n v="1565.8737885620003"/>
    <n v="1.75886572589663E-2"/>
    <n v="-4.5580257572939042E-2"/>
    <n v="2.7571617258441039E-2"/>
    <n v="11.003281654529498"/>
    <n v="8.9102711830913395E-2"/>
    <n v="0.29986169270670066"/>
    <n v="1.7424531393927265"/>
    <n v="35.881546704999998"/>
    <n v="4.9306799809071009"/>
    <n v="0"/>
    <n v="0"/>
    <n v="44.19153979099999"/>
    <n v="6.0726016736223976"/>
    <n v="687.18917588199997"/>
    <n v="0.76468164012880213"/>
    <n v="197.664442366"/>
    <n v="749.45877293900003"/>
    <n v="345.39756021799991"/>
    <n v="27.162154321942619"/>
    <n v="47.462971694688193"/>
    <n v="-0.16513825424038553"/>
    <n v="1.2007210616853392E-2"/>
    <n v="-0.35387591966761844"/>
    <n v="0.21995452677143534"/>
    <n v="0.38434710864732802"/>
    <n v="228.617062506"/>
    <n v="848.93795810300003"/>
    <n v="0.2543975901455931"/>
    <n v="0.94467039492669402"/>
    <n v="349.515300712"/>
    <n v="60.019478486420134"/>
    <n v="1474.2774188686176"/>
    <n v="16776.952710070189"/>
    <n v="9.84425670830813E-3"/>
    <n v="1074.5796716659684"/>
    <n v="10992.143906030802"/>
    <n v="1.2670094141076227E-4"/>
    <n v="1011.5317638479059"/>
    <n v="13457.711179556976"/>
    <n v="5.1092976766580867E-2"/>
    <n v="133.41183315032825"/>
    <n v="2679.6727320625541"/>
    <n v="-5.5611289614015957E-2"/>
  </r>
  <r>
    <x v="52"/>
    <x v="4"/>
    <x v="4"/>
    <x v="4"/>
    <n v="89866.048799896729"/>
    <n v="5019.7474025148513"/>
    <n v="1061.3230152830001"/>
    <n v="1.1810055404196427"/>
    <n v="4417.8072939580006"/>
    <n v="9939.8293850249993"/>
    <n v="9.5176897534837046E-2"/>
    <n v="0.19126908776365315"/>
    <n v="8.6408395102564706E-2"/>
    <n v="661.87865591600007"/>
    <n v="0.73651692130116297"/>
    <n v="2841.0219831240001"/>
    <n v="6481.2892135229995"/>
    <n v="0.133287647694184"/>
    <n v="7.0567243942201596E-2"/>
    <n v="8.0631163425235908E-2"/>
    <n v="372.71064531899987"/>
    <n v="2817.3412251489999"/>
    <n v="7.7572063057779861E-2"/>
    <n v="0.29355261165151658"/>
    <n v="315.34562368166655"/>
    <n v="3676.7568129783331"/>
    <n v="0.10684620015413615"/>
    <n v="0.10839469411162828"/>
    <n v="143.71439622700001"/>
    <n v="137.279715283"/>
    <n v="0.33644279534351962"/>
    <n v="8.6886434970673276E-2"/>
    <n v="66.450070108999995"/>
    <n v="7.3943464741576967E-2"/>
    <n v="12.947244683999998"/>
    <n v="1.4407270439617767E-2"/>
    <n v="320.04704457400004"/>
    <n v="63.757599518585174"/>
    <n v="137.93704857"/>
    <n v="18.954685805523987"/>
    <n v="89.261777942806503"/>
    <n v="143.10098967799999"/>
    <n v="19.664291254060874"/>
    <n v="35.81797502800822"/>
    <n v="39.009006326000048"/>
    <n v="281.03803824800002"/>
    <n v="653.29624466600001"/>
    <n v="0.72696669475330344"/>
    <n v="2990.8478953019999"/>
    <n v="7897.2713829350014"/>
    <n v="6.3692318999569286E-2"/>
    <n v="9.385554460695511E-2"/>
    <n v="0.13215685703383384"/>
    <n v="329.97571425000001"/>
    <n v="1628.5164530340001"/>
    <n v="4055.3102343050004"/>
    <n v="0.1009622843941298"/>
    <n v="0.11109447195672839"/>
    <n v="0.14889531047581728"/>
    <n v="244.911706643"/>
    <n v="85.064007607000008"/>
    <n v="53.017305477000001"/>
    <n v="37.656605636999998"/>
    <n v="5.3928026657365953"/>
    <n v="4.1903039178732948E-2"/>
    <n v="96.035936640000003"/>
    <n v="124.13737358"/>
    <n v="12.473309082000002"/>
    <n v="408.02677061700012"/>
    <n v="1426.9593986560001"/>
    <n v="2042.5580020900002"/>
    <n v="0.47440412538511012"/>
    <n v="9.7956782439197809E-2"/>
    <n v="-6.0389673579222203E-2"/>
    <n v="56.069194733878909"/>
    <n v="0.45403884566633912"/>
    <n v="2.2728917420617112"/>
    <n v="445.68337625400011"/>
    <n v="0.49594188484507207"/>
    <n v="141.924057713"/>
    <n v="411.39791281299995"/>
    <n v="1592.692321648"/>
    <n v="0.23299084186363417"/>
    <n v="3.5097013235737329E-2"/>
    <n v="2.9583584513937167E-2"/>
    <n v="19.502562582595701"/>
    <n v="0.15792844974081369"/>
    <n v="0.45779014244751431"/>
    <n v="1.7722959259001383"/>
    <n v="85.530482769000017"/>
    <n v="11.75321238556481"/>
    <n v="0"/>
    <n v="0"/>
    <n v="56.39357494399998"/>
    <n v="7.7493501970308944"/>
    <n v="795.22030237900003"/>
    <n v="0.8848951444941171"/>
    <n v="266.1027129040001"/>
    <n v="1015.5614858430001"/>
    <n v="449.86568044200015"/>
    <n v="36.566632151283201"/>
    <n v="61.818508630326903"/>
    <n v="0.64632278580874947"/>
    <n v="0.12564853215733796"/>
    <n v="-0.2824039494106958"/>
    <n v="0.2961103959255254"/>
    <n v="0.50059581616157267"/>
    <n v="303.75931854100008"/>
    <n v="969.77102543500007"/>
    <n v="0.33801343510425841"/>
    <n v="1.0791294803606795"/>
    <n v="350.144159188"/>
    <n v="60.349482491843744"/>
    <n v="1758.6281960685219"/>
    <n v="16954.486557813827"/>
    <n v="4.4455623003525346E-3"/>
    <n v="1096.7428859153069"/>
    <n v="11052.413065601821"/>
    <n v="-8.2498588478996382E-4"/>
    <n v="1082.5217014152413"/>
    <n v="13450.263708340713"/>
    <n v="4.3484259327978947E-2"/>
    <n v="235.17029782679759"/>
    <n v="2710.5675473325482"/>
    <n v="-5.362316027152747E-2"/>
  </r>
  <r>
    <x v="53"/>
    <x v="5"/>
    <x v="5"/>
    <x v="4"/>
    <n v="89866.048799896729"/>
    <n v="5019.7474025148513"/>
    <n v="774.75072046299988"/>
    <n v="0.86211726320373194"/>
    <n v="5192.5580144210007"/>
    <n v="9980.4593012250007"/>
    <n v="8.9044043756832725E-2"/>
    <n v="5.5345000392393207E-2"/>
    <n v="8.56782377055747E-2"/>
    <n v="546.80658852699992"/>
    <n v="0.6084684881879755"/>
    <n v="3387.8285716509999"/>
    <n v="6554.7707206019995"/>
    <n v="0.15524532706824812"/>
    <n v="8.3384400470144948E-2"/>
    <n v="8.1855760618064766E-2"/>
    <n v="262.74915047600001"/>
    <n v="2891.8209815270002"/>
    <n v="9.7998630546775489E-2"/>
    <n v="0.39560204001735411"/>
    <n v="288.36919978766656"/>
    <n v="3689.6954706289994"/>
    <n v="9.8248406486405981E-2"/>
    <n v="4.6976118008840162E-2"/>
    <n v="138.04035002800001"/>
    <n v="139.071824195"/>
    <n v="0.21941399253791571"/>
    <n v="0.21628326943356835"/>
    <n v="16.591464238"/>
    <n v="1.8462438773672964E-2"/>
    <n v="42.615871240999994"/>
    <n v="4.7421547748129067E-2"/>
    <n v="168.73679645699997"/>
    <n v="33.614599087688006"/>
    <n v="135.69872530399999"/>
    <n v="18.647105538452418"/>
    <n v="107.90888348125893"/>
    <n v="0"/>
    <n v="0"/>
    <n v="35.81797502800822"/>
    <n v="33.038071152999976"/>
    <n v="135.69872530399999"/>
    <n v="632.41006280599993"/>
    <n v="0.70372523467030035"/>
    <n v="3623.2579581079999"/>
    <n v="7898.8843612380015"/>
    <n v="2.5570478092347138E-3"/>
    <n v="7.6741001847319579E-2"/>
    <n v="0.11471084997448577"/>
    <n v="335.63048746799996"/>
    <n v="1964.146940502"/>
    <n v="4094.6493035820004"/>
    <n v="0.1327715447081923"/>
    <n v="0.1147396536730183"/>
    <n v="0.14550177408463272"/>
    <n v="248.32157238799999"/>
    <n v="87.308915079999963"/>
    <n v="55.157018816000004"/>
    <n v="20.425693170999999"/>
    <n v="2.9251636125656404"/>
    <n v="2.2729043330347767E-2"/>
    <n v="92.225887829000001"/>
    <n v="112.5461081"/>
    <n v="16.424867421999998"/>
    <n v="142.34065765699995"/>
    <n v="1569.3000563129999"/>
    <n v="2081.5749399870001"/>
    <n v="0.37761840154059523"/>
    <n v="0.11855280705433491"/>
    <n v="-1.1970677808494812E-2"/>
    <n v="19.559809864069255"/>
    <n v="0.15839202853343157"/>
    <n v="2.3163085144891697"/>
    <n v="162.76635082799996"/>
    <n v="0.18112107186377932"/>
    <n v="88.465620295999997"/>
    <n v="499.86353310899995"/>
    <n v="1531.678505888"/>
    <n v="-0.40817531407559093"/>
    <n v="-8.6052547241739719E-2"/>
    <n v="-4.1887415484820445E-2"/>
    <n v="12.156545719118439"/>
    <n v="9.8441648962429587E-2"/>
    <n v="0.55623179140994394"/>
    <n v="1.7044017472032886"/>
    <n v="41.610549323000015"/>
    <n v="5.7179336283425606"/>
    <n v="0"/>
    <n v="0"/>
    <n v="46.855070972999982"/>
    <n v="6.4386120907758793"/>
    <n v="720.87568310199993"/>
    <n v="0.80216688363273003"/>
    <n v="53.875037360999954"/>
    <n v="1069.436523204"/>
    <n v="549.89643409899986"/>
    <n v="7.4032641449508159"/>
    <n v="75.564282707086235"/>
    <n v="-2.1672451796760264"/>
    <n v="0.24927531420477878"/>
    <n v="8.2146871818395084E-2"/>
    <n v="5.9950379571001973E-2"/>
    <n v="0.61190676728588045"/>
    <n v="74.30073053199996"/>
    <n v="1045.7000839279999"/>
    <n v="8.2679422901349761E-2"/>
    <n v="1.1636208533619223"/>
    <n v="352.84853359800002"/>
    <n v="59.936977485064226"/>
    <n v="1292.6089251932349"/>
    <n v="16938.518132077046"/>
    <n v="5.0275010835707512E-3"/>
    <n v="912.30257425519903"/>
    <n v="11121.009157745033"/>
    <n v="1.0968229614602976E-3"/>
    <n v="1055.1250485788862"/>
    <n v="13380.986924114988"/>
    <n v="2.8587099134939953E-2"/>
    <n v="147.5977334993992"/>
    <n v="2591.7167572145768"/>
    <n v="-0.1189732922991511"/>
  </r>
  <r>
    <x v="54"/>
    <x v="6"/>
    <x v="6"/>
    <x v="4"/>
    <n v="89866.048799896729"/>
    <n v="5019.7474025148513"/>
    <n v="901.46919761300001"/>
    <n v="1.0031254401985414"/>
    <n v="6094.0272120340005"/>
    <n v="10120.506179218"/>
    <n v="0.10210993008203562"/>
    <n v="0.18392799158145601"/>
    <n v="9.4434210885608216E-2"/>
    <n v="634.25544896999997"/>
    <n v="0.70577872003951825"/>
    <n v="4022.084020621"/>
    <n v="6634.5312426569999"/>
    <n v="0.14384355597039855"/>
    <n v="9.2490368726775962E-2"/>
    <n v="8.9215576291861165E-2"/>
    <n v="308.29291451199998"/>
    <n v="2948.2804605210004"/>
    <n v="0.12477011595340071"/>
    <n v="0.22419373693515965"/>
    <n v="329.03559347966655"/>
    <n v="3719.1421951706661"/>
    <n v="9.1131100621579808E-2"/>
    <n v="9.8290449328277685E-2"/>
    <n v="136.80074303000001"/>
    <n v="156.94884493299998"/>
    <n v="0.23264707078122782"/>
    <n v="0.15240200772284229"/>
    <n v="54.013137337000003"/>
    <n v="6.0104052707680718E-2"/>
    <n v="21.926523348000003"/>
    <n v="2.4399118066071247E-2"/>
    <n v="191.274087958"/>
    <n v="38.10432530174193"/>
    <n v="126.714051157"/>
    <n v="17.412472223567658"/>
    <n v="125.32135570482659"/>
    <n v="0"/>
    <n v="0"/>
    <n v="35.81797502800822"/>
    <n v="64.560036800999995"/>
    <n v="126.714051157"/>
    <n v="734.98419702899992"/>
    <n v="0.81786637650618998"/>
    <n v="4358.2421551369998"/>
    <n v="7995.707967532001"/>
    <n v="0.15172294826680477"/>
    <n v="8.8694119965628593E-2"/>
    <n v="0.12355912486932552"/>
    <n v="334.4819829839999"/>
    <n v="2298.6289234860001"/>
    <n v="4129.7221953380003"/>
    <n v="0.11714037009414624"/>
    <n v="0.11508834910436527"/>
    <n v="0.14145331908088155"/>
    <n v="251.12302059999999"/>
    <n v="83.358962383999909"/>
    <n v="61.331361361000006"/>
    <n v="99.273361085000005"/>
    <n v="14.216938495640534"/>
    <n v="0.11046814944100901"/>
    <n v="108.953574194"/>
    <n v="123.26277819999999"/>
    <n v="7.681139205"/>
    <n v="166.48500058400009"/>
    <n v="1735.785056897"/>
    <n v="2124.7982116860003"/>
    <n v="0.35066254619328152"/>
    <n v="0.1372984403341766"/>
    <n v="-2.834915470546262E-3"/>
    <n v="22.877616348306638"/>
    <n v="0.18525906369235121"/>
    <n v="2.36440595760169"/>
    <n v="265.75836166900012"/>
    <n v="0.29572721313336026"/>
    <n v="113.70690855399999"/>
    <n v="613.57044166299988"/>
    <n v="1553.5150267989998"/>
    <n v="0.23768835063431681"/>
    <n v="-3.9492946826867437E-2"/>
    <n v="-4.6566916523109736E-3"/>
    <n v="15.625089473077724"/>
    <n v="0.12652932900965672"/>
    <n v="0.68276112041960058"/>
    <n v="1.7287007135010313"/>
    <n v="68.58638080599998"/>
    <n v="9.4248304729821193"/>
    <n v="0"/>
    <n v="0"/>
    <n v="45.120527748000015"/>
    <n v="6.2002590000956044"/>
    <n v="848.69110558299985"/>
    <n v="0.94439570551584673"/>
    <n v="52.778092030000096"/>
    <n v="1122.2146152340001"/>
    <n v="571.28318488699983"/>
    <n v="7.2525268752289165"/>
    <n v="78.503153342569362"/>
    <n v="0.68129458448833913"/>
    <n v="0.26455715011341052"/>
    <n v="2.1530124869686418E-3"/>
    <n v="5.8729734682694483E-2"/>
    <n v="0.63570524410065787"/>
    <n v="152.0514531150001"/>
    <n v="1078.7678996249999"/>
    <n v="0.16919788412370348"/>
    <n v="1.2004176371736059"/>
    <n v="354.30285514299999"/>
    <n v="60.184480489131943"/>
    <n v="1497.8432816675829"/>
    <n v="17076.452362384396"/>
    <n v="1.3189831129411411E-2"/>
    <n v="1053.8521622439414"/>
    <n v="11184.526980405435"/>
    <n v="8.0713386160924383E-3"/>
    <n v="1221.2188109885283"/>
    <n v="13462.44355424831"/>
    <n v="3.7160043108965812E-2"/>
    <n v="188.93061405511855"/>
    <n v="2616.565798549263"/>
    <n v="-8.3937761425537105E-2"/>
  </r>
  <r>
    <x v="55"/>
    <x v="7"/>
    <x v="7"/>
    <x v="4"/>
    <n v="89866.048799896729"/>
    <n v="5019.7474025148513"/>
    <n v="915.8331071770001"/>
    <n v="1.0191091289840404"/>
    <n v="7009.8603192110004"/>
    <n v="10271.512886402001"/>
    <n v="0.11369358090410953"/>
    <n v="0.19743919297945545"/>
    <n v="0.10544850765083202"/>
    <n v="566.00638478600001"/>
    <n v="0.62983339352809109"/>
    <n v="4588.0904054069997"/>
    <n v="6720.6081359620002"/>
    <n v="0.17935320673746857"/>
    <n v="0.10250791138300408"/>
    <n v="9.6268693992749954E-2"/>
    <n v="189.98657135300002"/>
    <n v="2963.802786969"/>
    <n v="0.12131670576831532"/>
    <n v="8.8971390421299867E-2"/>
    <n v="355.05290896766661"/>
    <n v="3771.5175980113327"/>
    <n v="9.9279495600248957E-2"/>
    <n v="0.17304028803082083"/>
    <n v="136.15230181499999"/>
    <n v="179.938616481"/>
    <n v="0.27862185315021537"/>
    <n v="0.26132288059180997"/>
    <n v="95.237568474"/>
    <n v="0.10597725141567528"/>
    <n v="26.089344553"/>
    <n v="2.9031369356287955E-2"/>
    <n v="228.49980936400001"/>
    <n v="45.520180806214178"/>
    <n v="126.464925295"/>
    <n v="17.378238473540421"/>
    <n v="142.69959417836702"/>
    <n v="50.95"/>
    <n v="7.0013187305610272"/>
    <n v="42.819293758569245"/>
    <n v="51.084884069000012"/>
    <n v="177.41492529499999"/>
    <n v="675.31589589500004"/>
    <n v="0.75146944247956748"/>
    <n v="5033.5580510319996"/>
    <n v="8063.8609673259998"/>
    <n v="0.11224829486725252"/>
    <n v="9.1796104142023882E-2"/>
    <n v="0.11770869304188247"/>
    <n v="343.65585076900004"/>
    <n v="2642.2847742550002"/>
    <n v="4162.5145618499992"/>
    <n v="0.10548799769898221"/>
    <n v="0.11383030389668836"/>
    <n v="0.13141724087368689"/>
    <n v="249.75181523399999"/>
    <n v="93.904035535000048"/>
    <n v="45.967062267999999"/>
    <n v="36.412963830999999"/>
    <n v="5.2147007170036357"/>
    <n v="4.0519155250811296E-2"/>
    <n v="130.15392419200001"/>
    <n v="102.643670646"/>
    <n v="16.482424188999996"/>
    <n v="240.51721128200006"/>
    <n v="1976.3022681790001"/>
    <n v="2207.651919076"/>
    <n v="0.52550974286829955"/>
    <n v="0.17364667758441454"/>
    <n v="6.286334874651911E-2"/>
    <n v="33.050788152521513"/>
    <n v="0.26763968650447267"/>
    <n v="2.4566028534221447"/>
    <n v="276.93017511300008"/>
    <n v="0.30815884175528402"/>
    <n v="128.139256053"/>
    <n v="741.70969771599994"/>
    <n v="1567.0488048909999"/>
    <n v="0.11809015007646928"/>
    <n v="-1.5521893786185292E-2"/>
    <n v="1.5747600589355537E-2"/>
    <n v="17.608317439136883"/>
    <n v="0.14258917329093393"/>
    <n v="0.82535029371053459"/>
    <n v="1.7437606591342656"/>
    <n v="60.092019128000004"/>
    <n v="8.2575736816113441"/>
    <n v="0"/>
    <n v="0"/>
    <n v="68.047236924999993"/>
    <n v="9.3507437575255423"/>
    <n v="803.45515194800009"/>
    <n v="0.89405861577050161"/>
    <n v="112.37795522900007"/>
    <n v="1234.5925704630001"/>
    <n v="640.60311418499987"/>
    <n v="15.442470713384626"/>
    <n v="88.028784734036563"/>
    <n v="1.6099188896649488"/>
    <n v="0.32681286167399271"/>
    <n v="0.19890027955412526"/>
    <n v="0.12505051321353877"/>
    <n v="0.71284219428787887"/>
    <n v="148.79091906000008"/>
    <n v="1161.5886438699999"/>
    <n v="0.16556966846435009"/>
    <n v="1.2925778526843776"/>
    <n v="354.32363806799998"/>
    <n v="62.219505189244238"/>
    <n v="1471.9389111042278"/>
    <n v="17185.080904660514"/>
    <n v="2.1073804612027125E-2"/>
    <n v="909.69284160081111"/>
    <n v="11238.740915880047"/>
    <n v="1.2309841764833074E-2"/>
    <n v="1085.3765131062798"/>
    <n v="13465.546401291578"/>
    <n v="2.9286146555997039E-2"/>
    <n v="205.94708309437212"/>
    <n v="2618.2275216846133"/>
    <n v="-6.6657297719410202E-2"/>
  </r>
  <r>
    <x v="56"/>
    <x v="8"/>
    <x v="8"/>
    <x v="4"/>
    <n v="89866.048799896729"/>
    <n v="5019.7474025148513"/>
    <n v="819.66443758600008"/>
    <n v="0.91209577869739611"/>
    <n v="7829.524756797"/>
    <n v="10151.433739785001"/>
    <n v="8.232472327677165E-2"/>
    <n v="-0.12777862880419599"/>
    <n v="6.4380321623092485E-2"/>
    <n v="555.50086982500011"/>
    <n v="0.61814320006649548"/>
    <n v="5143.591275232"/>
    <n v="6734.459299827"/>
    <n v="2.5572180161070657E-2"/>
    <n v="9.3647426642949672E-2"/>
    <n v="8.6839681330226792E-2"/>
    <n v="318.29514676200012"/>
    <n v="3027.741858892"/>
    <n v="0.12585232609866348"/>
    <n v="0.25137623295795763"/>
    <n v="287.57411807266658"/>
    <n v="3777.9079781299997"/>
    <n v="0.10106069139870621"/>
    <n v="2.2726705908262756E-2"/>
    <n v="136.23265439000002"/>
    <n v="156.47660832199998"/>
    <n v="0.22061544314953507"/>
    <n v="0.15340048649240479"/>
    <n v="61.147227316999995"/>
    <n v="6.8042634714201716E-2"/>
    <n v="7.7635936969999992"/>
    <n v="8.6390731546315859E-3"/>
    <n v="195.252746747"/>
    <n v="38.896926695789517"/>
    <n v="129.84474825300001"/>
    <n v="17.842678469258296"/>
    <n v="160.54227264762531"/>
    <n v="19.84"/>
    <n v="2.7263231327640978"/>
    <n v="45.545616891333346"/>
    <n v="45.567998493999994"/>
    <n v="149.68474825300001"/>
    <n v="720.44249109400016"/>
    <n v="0.80168484173394305"/>
    <n v="5754.0005421259993"/>
    <n v="8165.1433757369996"/>
    <n v="0.16358032638685982"/>
    <n v="0.10029517123088572"/>
    <n v="0.11874504054532875"/>
    <n v="343.69783445500008"/>
    <n v="2985.9826087100005"/>
    <n v="4207.2343597290001"/>
    <n v="0.14957552866139157"/>
    <n v="0.1178310982760995"/>
    <n v="0.1283687416536794"/>
    <n v="252.945708005"/>
    <n v="90.752126450000077"/>
    <n v="67.604237760999993"/>
    <n v="29.761575586999999"/>
    <n v="4.2621553761179962"/>
    <n v="3.3117707949160663E-2"/>
    <n v="112.404600065"/>
    <n v="104.06138598000003"/>
    <n v="62.912857246000002"/>
    <n v="99.221946491999915"/>
    <n v="2075.5242146709998"/>
    <n v="1986.2903640479997"/>
    <n v="-0.69049578028328495"/>
    <n v="3.5441510850884539E-2"/>
    <n v="-0.11283848140862951"/>
    <n v="13.634631451563552"/>
    <n v="0.11041093696345303"/>
    <n v="2.2102789547038393"/>
    <n v="128.98352207899993"/>
    <n v="0.14352864491261372"/>
    <n v="140.114679951"/>
    <n v="881.82437766699991"/>
    <n v="1583.8890672879998"/>
    <n v="0.13660792507596464"/>
    <n v="5.8698907316083737E-3"/>
    <n v="1.0249622730595043E-2"/>
    <n v="19.253926068056916"/>
    <n v="0.15591503334367252"/>
    <n v="0.9812653270542071"/>
    <n v="1.7624999523622318"/>
    <n v="36.504970028000002"/>
    <n v="5.0163479963808699"/>
    <n v="0"/>
    <n v="0"/>
    <n v="103.609709923"/>
    <n v="14.237578071676047"/>
    <n v="860.55717104500013"/>
    <n v="0.95759987507761557"/>
    <n v="-40.892733459000084"/>
    <n v="1193.6998370040001"/>
    <n v="402.40129675999992"/>
    <n v="-5.6192946164933639"/>
    <n v="55.296167540879921"/>
    <n v="-1.2072521580711746"/>
    <n v="5.8428484354057231E-2"/>
    <n v="-0.40039267466245365"/>
    <n v="-4.5504096380219489E-2"/>
    <n v="0.44777900234160772"/>
    <n v="-11.131157872000085"/>
    <n v="910.31780172899983"/>
    <n v="-1.2386388431058824E-2"/>
    <n v="1.0129718774617427"/>
    <n v="355.033637822"/>
    <n v="62.783262031842924"/>
    <n v="1305.5461138197566"/>
    <n v="16842.588474840406"/>
    <n v="-1.8488683707727382E-2"/>
    <n v="884.79134700464692"/>
    <n v="11173.635282922496"/>
    <n v="2.2838038830974572E-3"/>
    <n v="1147.5072619332846"/>
    <n v="13527.225892652496"/>
    <n v="2.8590332868909885E-2"/>
    <n v="223.17202932197998"/>
    <n v="2625.2118642919795"/>
    <n v="-7.3940715379802624E-2"/>
  </r>
  <r>
    <x v="57"/>
    <x v="9"/>
    <x v="9"/>
    <x v="4"/>
    <n v="89866.048799896729"/>
    <n v="5019.7474025148513"/>
    <n v="964.51359225900001"/>
    <n v="1.0732791806688493"/>
    <n v="8794.0383490559998"/>
    <n v="10336.492410703999"/>
    <n v="9.7410654716149514E-2"/>
    <n v="0.23742062029816458"/>
    <n v="7.5805805403925675E-2"/>
    <n v="570.05181706600001"/>
    <n v="0.63433501826181893"/>
    <n v="5713.6430922979998"/>
    <n v="6797.5067876539997"/>
    <n v="0.12435295754107778"/>
    <n v="9.6635404901733724E-2"/>
    <n v="9.0946913420981712E-2"/>
    <n v="221.456256951"/>
    <n v="3064.1536992719998"/>
    <n v="0.12616880742103875"/>
    <n v="0.19677351554149181"/>
    <n v="372.03557215366664"/>
    <n v="3816.4280274076659"/>
    <n v="0.10245127701216683"/>
    <n v="0.11549702078481139"/>
    <n v="152.638031342"/>
    <n v="189.60463297999999"/>
    <n v="0.27021651665659951"/>
    <n v="0.24011525776046261"/>
    <n v="56.179014454999994"/>
    <n v="6.2514169928726798E-2"/>
    <n v="24.308971544999999"/>
    <n v="2.7050228500786089E-2"/>
    <n v="313.97378919300002"/>
    <n v="62.547726811054631"/>
    <n v="127.44335605800001"/>
    <n v="17.512690006956497"/>
    <n v="178.0549626545818"/>
    <n v="148.15"/>
    <n v="20.358103433417391"/>
    <n v="65.903720324750736"/>
    <n v="38.380433135000004"/>
    <n v="275.59335605800004"/>
    <n v="734.76640464599996"/>
    <n v="0.81762402426537339"/>
    <n v="6488.7669467719988"/>
    <n v="8311.8768557700005"/>
    <n v="0.24953276235266753"/>
    <n v="0.11538000583405039"/>
    <n v="0.12986326285119243"/>
    <n v="352.47150852800002"/>
    <n v="3338.4541172380004"/>
    <n v="4258.8754602010004"/>
    <n v="0.17166183699882809"/>
    <n v="0.12327981986377723"/>
    <n v="0.12840285746642222"/>
    <n v="257.105914412"/>
    <n v="95.365594116000011"/>
    <n v="100.27055261299999"/>
    <n v="29.416338006"/>
    <n v="4.2127139005618481"/>
    <n v="3.273353886015494E-2"/>
    <n v="124.82079412300001"/>
    <n v="104.81346463999999"/>
    <n v="22.973746735999995"/>
    <n v="229.74718761300005"/>
    <n v="2305.271402284"/>
    <n v="2024.6155549340001"/>
    <n v="0.20021309745639249"/>
    <n v="4.9805026462385715E-2"/>
    <n v="-0.10081277389208398"/>
    <n v="31.570820175242702"/>
    <n v="0.25565515640347602"/>
    <n v="2.2529259736813163"/>
    <n v="259.16352561900004"/>
    <n v="0.28838869526363092"/>
    <n v="131.00804793500001"/>
    <n v="1012.8324256019999"/>
    <n v="1559.0895890409997"/>
    <n v="-0.15916739617591724"/>
    <n v="-1.903509970029249E-2"/>
    <n v="-4.0564131124791958E-2"/>
    <n v="18.002533854004955"/>
    <n v="0.145781471072255"/>
    <n v="1.127046798126462"/>
    <n v="1.7349039040456748"/>
    <n v="38.709753270999997"/>
    <n v="5.3193193450765106"/>
    <n v="0"/>
    <n v="0"/>
    <n v="92.298294664000011"/>
    <n v="12.683214508928444"/>
    <n v="865.77445258099999"/>
    <n v="0.96340549533762831"/>
    <n v="98.739139678000043"/>
    <n v="1292.4389766820002"/>
    <n v="465.52596589299992"/>
    <n v="13.568286321237748"/>
    <n v="63.970474280062291"/>
    <n v="1.7724444072035315"/>
    <n v="0.11089780059238485"/>
    <n v="-0.25705997157228189"/>
    <n v="0.10987368533122101"/>
    <n v="0.51802206963564079"/>
    <n v="128.15547768400003"/>
    <n v="969.01060640699995"/>
    <n v="0.14260722419137595"/>
    <n v="1.0782833109361245"/>
    <n v="365.05896937599999"/>
    <n v="65.107040236700868"/>
    <n v="1481.4274904103279"/>
    <n v="16983.582231583387"/>
    <n v="-1.1160554246170684E-2"/>
    <n v="875.56094547308498"/>
    <n v="11177.297562518923"/>
    <n v="3.6522673832584118E-3"/>
    <n v="1128.5513854948852"/>
    <n v="13644.533206067796"/>
    <n v="3.59033119285459E-2"/>
    <n v="201.21948019555452"/>
    <n v="2558.48812117121"/>
    <n v="-0.1233207372754207"/>
  </r>
  <r>
    <x v="58"/>
    <x v="10"/>
    <x v="10"/>
    <x v="4"/>
    <n v="89866.048799896729"/>
    <n v="5019.7474025148513"/>
    <n v="1011.2920694810001"/>
    <n v="1.1253327402129671"/>
    <n v="9805.3304185369998"/>
    <n v="10535.931820378"/>
    <n v="0.11104830579154368"/>
    <n v="0.245659612325976"/>
    <n v="8.8902646557898368E-2"/>
    <n v="717.00717437000003"/>
    <n v="0.79786213363686243"/>
    <n v="6430.6502666679999"/>
    <n v="6917.8893597669994"/>
    <n v="0.20177272552556302"/>
    <n v="0.10743786172808689"/>
    <n v="9.4134826338823308E-2"/>
    <n v="331.01816230200001"/>
    <n v="3128.2603188409998"/>
    <n v="0.12199851581393584"/>
    <n v="0.24017927030277519"/>
    <n v="356.11491385266658"/>
    <n v="3850.3258590103333"/>
    <n v="0.1027391600550247"/>
    <n v="0.10520184518450248"/>
    <n v="161.56503024400001"/>
    <n v="170.85892919699998"/>
    <n v="0.38868018406911187"/>
    <n v="0.23644199011386924"/>
    <n v="71.49727531500001"/>
    <n v="7.9559829623979395E-2"/>
    <n v="21.598650731999999"/>
    <n v="2.4034272142189499E-2"/>
    <n v="201.18896906400002"/>
    <n v="40.079500606585512"/>
    <n v="121.887312244"/>
    <n v="16.749203576676301"/>
    <n v="194.80416623125811"/>
    <n v="23"/>
    <n v="3.1605560510874113"/>
    <n v="69.064276375838148"/>
    <n v="56.301656820000019"/>
    <n v="144.88731224399999"/>
    <n v="779.87495200000012"/>
    <n v="0.86781934046809495"/>
    <n v="7268.641898771999"/>
    <n v="8495.5942289470004"/>
    <n v="0.30816914806269047"/>
    <n v="0.13329989066431813"/>
    <n v="0.15524685157372176"/>
    <n v="384.75800571799999"/>
    <n v="3723.2121229560003"/>
    <n v="4336.0195007319999"/>
    <n v="0.25078198411474495"/>
    <n v="0.13523876955142056"/>
    <n v="0.1359765049994035"/>
    <n v="281.86159409499999"/>
    <n v="102.89641162300001"/>
    <n v="106.53506456"/>
    <n v="50.950675775999997"/>
    <n v="7.2966465112277099"/>
    <n v="5.669624564161159E-2"/>
    <n v="144.18320740500002"/>
    <n v="77.082940618000009"/>
    <n v="16.365057923000002"/>
    <n v="231.41711748099999"/>
    <n v="2536.6885197649999"/>
    <n v="2040.337591431"/>
    <n v="7.289010220018044E-2"/>
    <n v="5.1869771237174733E-2"/>
    <n v="-0.12123063368540665"/>
    <n v="31.800294390425258"/>
    <n v="0.2575133997448722"/>
    <n v="2.2704209416997809"/>
    <n v="282.36779325700002"/>
    <n v="0.31420964538648383"/>
    <n v="166.76740225399999"/>
    <n v="1179.599827856"/>
    <n v="1528.4543390439999"/>
    <n v="-0.15519168383840609"/>
    <n v="-4.0888844768097621E-2"/>
    <n v="-3.1461795815771909E-2"/>
    <n v="22.916422709478613"/>
    <n v="0.18557331103466923"/>
    <n v="1.3126201091611314"/>
    <n v="1.700813999786932"/>
    <n v="73.198711153999994"/>
    <n v="10.058636063894534"/>
    <n v="0"/>
    <n v="0"/>
    <n v="93.568691099999995"/>
    <n v="12.857786645584079"/>
    <n v="946.64235425400011"/>
    <n v="1.0533926515027641"/>
    <n v="64.649715227000002"/>
    <n v="1357.0886919090003"/>
    <n v="511.88325238699997"/>
    <n v="8.883871680946644"/>
    <n v="70.340683077479866"/>
    <n v="2.534233543868905"/>
    <n v="0.14841010404420185"/>
    <n v="-0.31171478104663963"/>
    <n v="7.1940088710202979E-2"/>
    <n v="0.56960694191284855"/>
    <n v="115.600391003"/>
    <n v="1041.7244383879997"/>
    <n v="0.12863633435181457"/>
    <n v="1.1591968850300636"/>
    <n v="395.98510114800001"/>
    <n v="63.649522546079908"/>
    <n v="1588.844706178058"/>
    <n v="17202.19920140356"/>
    <n v="1.4315088326524172E-3"/>
    <n v="1126.4926203506293"/>
    <n v="11296.819806741971"/>
    <n v="7.2148716108082489E-3"/>
    <n v="1225.2644180251305"/>
    <n v="13863.615480232696"/>
    <n v="6.0126593729552535E-2"/>
    <n v="262.00888173711991"/>
    <n v="2487.324984466914"/>
    <n v="-0.1124764741540929"/>
  </r>
  <r>
    <x v="59"/>
    <x v="11"/>
    <x v="11"/>
    <x v="4"/>
    <n v="89866.048799896729"/>
    <n v="5019.7474025148513"/>
    <n v="1007.037033724"/>
    <n v="1.120597875585198"/>
    <n v="10812.367452261"/>
    <n v="10812.367452261"/>
    <n v="0.13148632131168014"/>
    <n v="0.37836723442690623"/>
    <n v="0.13148632131168014"/>
    <n v="587.98889464900003"/>
    <n v="0.65429481155699332"/>
    <n v="7018.6391613169999"/>
    <n v="7018.6391613169999"/>
    <n v="0.20677692528569147"/>
    <n v="0.11512799723082856"/>
    <n v="0.11512799723082856"/>
    <n v="232.34261099499994"/>
    <n v="3174.5185483199998"/>
    <n v="0.1374523640345835"/>
    <n v="0.24858738332653996"/>
    <n v="321.48364038366668"/>
    <n v="3838.4955399999994"/>
    <n v="0.10087420916100709"/>
    <n v="-3.5493019949845772E-2"/>
    <n v="154.95730089599996"/>
    <n v="169.54169302299999"/>
    <n v="0.30796335525217811"/>
    <n v="0.27856249662213806"/>
    <n v="89.729622526"/>
    <n v="9.9848189304282742E-2"/>
    <n v="148.90361670499999"/>
    <n v="0.16569507471788514"/>
    <n v="180.41489984400002"/>
    <n v="35.941031565375916"/>
    <n v="122.026843771"/>
    <n v="16.768377368501401"/>
    <n v="211.57254359975951"/>
    <n v="0"/>
    <n v="0"/>
    <n v="69.064276375838148"/>
    <n v="58.388056073000016"/>
    <n v="122.026843771"/>
    <n v="1315.7070580649997"/>
    <n v="1.4640757834971283"/>
    <n v="8584.3489568369987"/>
    <n v="8584.3489568369987"/>
    <n v="7.2337551922119436E-2"/>
    <n v="0.12351042354508346"/>
    <n v="0.12351042354508346"/>
    <n v="704.5410623959998"/>
    <n v="4427.7531853520004"/>
    <n v="4427.7531853520004"/>
    <n v="0.14969415830618704"/>
    <n v="0.13751453401344849"/>
    <n v="0.13751453401344849"/>
    <n v="282.61542051499998"/>
    <n v="421.92564188099982"/>
    <n v="81.819048534000004"/>
    <n v="23.669714287000001"/>
    <n v="3.3897398914451498"/>
    <n v="2.6338883931244124E-2"/>
    <n v="226.53153421300001"/>
    <n v="232.019542758"/>
    <n v="47.126155876999995"/>
    <n v="-308.6700243409997"/>
    <n v="2228.0184954240003"/>
    <n v="2228.0184954240003"/>
    <n v="-0.3781213921024601"/>
    <n v="0.16330518817473139"/>
    <n v="0.16330518817473139"/>
    <n v="-42.416039705228059"/>
    <n v="-0.34347790791193039"/>
    <n v="2.4792661134852971"/>
    <n v="-285.00031005399973"/>
    <n v="-0.31713902398068627"/>
    <n v="348.00036732199999"/>
    <n v="1527.6001951779999"/>
    <n v="1527.6001951779999"/>
    <n v="-2.448424310441677E-3"/>
    <n v="-3.2394673411439978E-2"/>
    <n v="-3.2394673411439978E-2"/>
    <n v="47.820637683486474"/>
    <n v="0.3872434272668277"/>
    <n v="1.6998635364279591"/>
    <n v="1.6998635364279591"/>
    <n v="119.980912166"/>
    <n v="16.487234693966894"/>
    <n v="0"/>
    <n v="0"/>
    <n v="228.01945515599999"/>
    <n v="31.333402989519584"/>
    <n v="1663.7074253869996"/>
    <n v="1.8513192107639558"/>
    <n v="-656.67039166299969"/>
    <n v="700.41830024600063"/>
    <n v="700.41830024600063"/>
    <n v="-90.236677388714526"/>
    <n v="96.248317266732869"/>
    <n v="-0.22306416764854842"/>
    <n v="1.0814473028132014"/>
    <n v="1.0814473028132014"/>
    <n v="-0.73072133517875804"/>
    <n v="0.77940257705733862"/>
    <n v="-633.00067737599966"/>
    <n v="1213.0311707890005"/>
    <n v="-0.70438245124751397"/>
    <n v="1.3498214141917346"/>
    <n v="727.55862381500003"/>
    <n v="64.474532559638945"/>
    <n v="1561.9144393059241"/>
    <n v="17563.345222973094"/>
    <n v="4.5051165338332977E-2"/>
    <n v="911.97077560059904"/>
    <n v="11407.996451089142"/>
    <n v="3.1191316179982831E-2"/>
    <n v="2040.6616470588144"/>
    <n v="13887.738965128441"/>
    <n v="3.9835996875943636E-2"/>
    <n v="539.74856971642191"/>
    <n v="2453.7192212134414"/>
    <n v="-0.10191436827979028"/>
  </r>
  <r>
    <x v="60"/>
    <x v="0"/>
    <x v="0"/>
    <x v="5"/>
    <n v="107403.59062806917"/>
    <n v="4347.2092327326882"/>
    <n v="1034.4158915"/>
    <n v="0.96311108916470689"/>
    <n v="1034.4158915"/>
    <n v="11062.310803591001"/>
    <n v="0.31861325735612844"/>
    <n v="0.31861325735612844"/>
    <n v="0.16007424161053052"/>
    <n v="632.44239380300007"/>
    <n v="0.58884660196613181"/>
    <n v="632.44239380300007"/>
    <n v="7097.787630674"/>
    <n v="0.14304959057023714"/>
    <n v="0.14304959057023714"/>
    <n v="0.11723104366654047"/>
    <n v="254.25466422899999"/>
    <n v="3192.4573624149998"/>
    <n v="0.13273829211710408"/>
    <n v="7.5910329691504019E-2"/>
    <n v="361.69210985199993"/>
    <n v="3890.7635196463325"/>
    <n v="0.10373740050640046"/>
    <n v="0.16892017959812011"/>
    <n v="182.63011384699999"/>
    <n v="185.03564576399995"/>
    <n v="0.29053624849301052"/>
    <n v="0.43407131695908396"/>
    <n v="4.6688071980000005"/>
    <n v="4.3469749667566894E-3"/>
    <n v="232.48025207299997"/>
    <n v="0.21645482307762151"/>
    <n v="164.82443842599997"/>
    <n v="37.915000084408199"/>
    <n v="122.84667638400001"/>
    <n v="16.881035060931662"/>
    <n v="16.881035060931662"/>
    <n v="0"/>
    <n v="0"/>
    <n v="0"/>
    <n v="41.977762041999966"/>
    <n v="122.84667638400001"/>
    <n v="611.14059862300007"/>
    <n v="0.56901319131809625"/>
    <n v="611.14059862300007"/>
    <n v="8654.2950058749993"/>
    <n v="0.12924381646422023"/>
    <n v="0.12924381646422023"/>
    <n v="0.12887921697607063"/>
    <n v="380.89507216900006"/>
    <n v="380.89507216900006"/>
    <n v="4502.7772153149999"/>
    <n v="0.24527993700192208"/>
    <n v="0.24527993700192208"/>
    <n v="0.1514340348505463"/>
    <n v="297.01996123599997"/>
    <n v="83.875110933000087"/>
    <n v="7.254340634000001"/>
    <n v="79.289413317999987"/>
    <n v="11.35503724440486"/>
    <n v="7.382380128479453E-2"/>
    <n v="37.384915192999998"/>
    <n v="104.31244107500001"/>
    <n v="2.0044162340000002"/>
    <n v="423.27529287699997"/>
    <n v="423.27529287699997"/>
    <n v="2408.0157977160006"/>
    <n v="0.73988321696988812"/>
    <n v="0.73988321696988812"/>
    <n v="0.2879895617782644"/>
    <n v="58.164577746878194"/>
    <n v="0.3940978978466107"/>
    <n v="2.2420254142664411"/>
    <n v="502.56470619499999"/>
    <n v="0.46792169913140524"/>
    <n v="23.030523555999999"/>
    <n v="23.030523555999999"/>
    <n v="1466.1812637909998"/>
    <n v="-0.72728629721121729"/>
    <n v="-0.72728629721121729"/>
    <n v="-0.11217831386109012"/>
    <n v="3.1647504602011725"/>
    <n v="2.144297357408937E-2"/>
    <n v="2.144297357408937E-2"/>
    <n v="1.3651138246097181"/>
    <n v="15.160741663"/>
    <n v="2.0833206000855511"/>
    <n v="0"/>
    <n v="0"/>
    <n v="7.869781892999999"/>
    <n v="1.0814298601156214"/>
    <n v="634.17112217900012"/>
    <n v="0.59045616489218566"/>
    <n v="400.24476932099998"/>
    <n v="400.24476932099998"/>
    <n v="941.83453392500041"/>
    <n v="54.999827286677025"/>
    <n v="129.42264501390227"/>
    <n v="1.5199802271246328"/>
    <n v="1.5199802271246328"/>
    <n v="3.3172526358771117"/>
    <n v="0.37265492427252134"/>
    <n v="0.87691158965672289"/>
    <n v="479.53418263899994"/>
    <n v="1440.8500413130002"/>
    <n v="0.44647872555731588"/>
    <n v="1.3415287448839204"/>
    <n v="410.506792738"/>
    <n v="65.506125080593165"/>
    <n v="1579.1132359414371"/>
    <n v="17839.60721660592"/>
    <n v="7.1943360509422405E-2"/>
    <n v="965.47062282328056"/>
    <n v="11454.557054869483"/>
    <n v="3.3744352083909357E-2"/>
    <n v="932.95183903963891"/>
    <n v="13921.875415289502"/>
    <n v="4.5614462599037342E-2"/>
    <n v="35.157816963933072"/>
    <n v="2348.6234644054616"/>
    <n v="-0.17620682350681249"/>
  </r>
  <r>
    <x v="61"/>
    <x v="1"/>
    <x v="1"/>
    <x v="5"/>
    <n v="107403.59062806917"/>
    <n v="4347.2092327326882"/>
    <n v="1014.461690237"/>
    <n v="0.9445323795086209"/>
    <n v="2048.8775817370001"/>
    <n v="11445.916812646001"/>
    <n v="0.44763423128791913"/>
    <n v="0.60807252830989555"/>
    <n v="0.20936735640236814"/>
    <n v="679.00750469399998"/>
    <n v="0.63220186655151378"/>
    <n v="1311.449898497"/>
    <n v="7363.5881504130011"/>
    <n v="0.6432624070184747"/>
    <n v="0.35690498140326232"/>
    <n v="0.16335626532023895"/>
    <n v="207.237497784"/>
    <n v="3216.2244671559997"/>
    <n v="0.14254130383136321"/>
    <n v="0.12954190780759767"/>
    <n v="375.90416938000004"/>
    <n v="4003.6427963016658"/>
    <n v="0.13505430229831861"/>
    <n v="0.42915815110129119"/>
    <n v="156.92707473499999"/>
    <n v="178.83910881400001"/>
    <n v="0.2472922402032296"/>
    <n v="0.57853659940704683"/>
    <n v="44.068689699000004"/>
    <n v="4.1030927775596138E-2"/>
    <n v="46.107031662000004"/>
    <n v="4.2928761871346838E-2"/>
    <n v="245.27846418200002"/>
    <n v="56.422051723472293"/>
    <n v="121.963683336"/>
    <n v="16.759698146978423"/>
    <n v="33.640733207910088"/>
    <n v="46.9"/>
    <n v="6.4447860346086783"/>
    <n v="6.4447860346086783"/>
    <n v="76.414780846000014"/>
    <n v="168.86368333600001"/>
    <n v="684.33390082099993"/>
    <n v="0.63716110124362468"/>
    <n v="1295.474499444"/>
    <n v="8779.4195208500005"/>
    <n v="0.22375253016489571"/>
    <n v="0.17727177969115115"/>
    <n v="0.13434760711777649"/>
    <n v="402.51415779199988"/>
    <n v="783.40922996099994"/>
    <n v="4572.5596420999991"/>
    <n v="0.20972579493337173"/>
    <n v="0.22675513295915639"/>
    <n v="0.15804569778272581"/>
    <n v="298.01379636000001"/>
    <n v="104.50036143199986"/>
    <n v="25.182944811999999"/>
    <n v="19.612745175000001"/>
    <n v="2.8087413263352961"/>
    <n v="1.8260790966400285E-2"/>
    <n v="111.50272481399999"/>
    <n v="108.57176137"/>
    <n v="16.949566858000001"/>
    <n v="330.12778941600004"/>
    <n v="753.40308229300001"/>
    <n v="2666.4972917960004"/>
    <n v="3.6077440273471035"/>
    <n v="1.3923308426013055"/>
    <n v="0.54600729921710989"/>
    <n v="45.36466880308042"/>
    <n v="0.30737127826499638"/>
    <n v="2.482689150523735"/>
    <n v="349.74053459100003"/>
    <n v="0.32563206923139659"/>
    <n v="31.266086548999997"/>
    <n v="54.296610104999999"/>
    <n v="1481.316121565"/>
    <n v="0.93823340956244028"/>
    <n v="-0.46016861192520375"/>
    <n v="-9.5879096690600463E-2"/>
    <n v="4.2964443059245507"/>
    <n v="2.911083918718526E-2"/>
    <n v="5.0553812761274637E-2"/>
    <n v="1.3792053998405789"/>
    <n v="15.575192763000002"/>
    <n v="2.1402725971283703"/>
    <n v="0"/>
    <n v="0"/>
    <n v="15.690893785999995"/>
    <n v="2.1561717087961805"/>
    <n v="715.59998736999989"/>
    <n v="0.66627194043080984"/>
    <n v="298.86170286700002"/>
    <n v="699.106472188"/>
    <n v="1185.1811702310006"/>
    <n v="41.068224497155867"/>
    <n v="162.86223996558471"/>
    <n v="4.3834341086236694"/>
    <n v="2.2616157655402862"/>
    <n v="12.723917248514276"/>
    <n v="0.27826043907781106"/>
    <n v="1.1034837506831563"/>
    <n v="318.47444804200001"/>
    <n v="1680.2796615950003"/>
    <n v="0.29652123004421133"/>
    <n v="1.5644538993241732"/>
    <n v="429.30756061099999"/>
    <n v="66.34429400386847"/>
    <n v="1529.0865709986269"/>
    <n v="18317.849621242713"/>
    <n v="0.1151308435331202"/>
    <n v="1023.4602913317726"/>
    <n v="11789.72022438354"/>
    <n v="7.3588407769436426E-2"/>
    <n v="1031.4887076514781"/>
    <n v="14021.864354578711"/>
    <n v="4.876402076809061E-2"/>
    <n v="47.127016751699706"/>
    <n v="2368.8799810410396"/>
    <n v="-0.16153802117242944"/>
  </r>
  <r>
    <x v="62"/>
    <x v="2"/>
    <x v="2"/>
    <x v="5"/>
    <n v="107403.59062806917"/>
    <n v="4347.2092327326882"/>
    <n v="992.9383303149998"/>
    <n v="0.92449267711493288"/>
    <n v="3041.8159120519999"/>
    <n v="11382.552703886002"/>
    <n v="0.23069193174942004"/>
    <n v="-5.9986710638941676E-2"/>
    <n v="0.16441693242145283"/>
    <n v="559.97745219599983"/>
    <n v="0.52137684496523129"/>
    <n v="1871.4273506929999"/>
    <n v="7355.8802996570003"/>
    <n v="-1.3577682416505921E-2"/>
    <n v="0.21981760468487654"/>
    <n v="0.15112905869906457"/>
    <n v="219.81453538999997"/>
    <n v="3259.7550472869998"/>
    <n v="0.17734142336479941"/>
    <n v="0.24693444203157311"/>
    <n v="326.04844308599996"/>
    <n v="3991.6770990419986"/>
    <n v="0.11048603064563367"/>
    <n v="-3.5399990211740895E-2"/>
    <n v="162.80912338899998"/>
    <n v="164.76301203599999"/>
    <n v="0.33404127027738451"/>
    <n v="0.21162287545515457"/>
    <n v="165.70788527900001"/>
    <n v="0.15428523786773049"/>
    <n v="57.685102975"/>
    <n v="5.3708728579437648E-2"/>
    <n v="209.56788986500001"/>
    <n v="48.207454172447108"/>
    <n v="122.53881230099999"/>
    <n v="16.838729770043049"/>
    <n v="50.479462977953133"/>
    <n v="46"/>
    <n v="6.3211121021748227"/>
    <n v="12.765898136783502"/>
    <n v="41.029077564000019"/>
    <n v="168.53881230100001"/>
    <n v="847.81760941599998"/>
    <n v="0.78937548033373561"/>
    <n v="2143.2921088600001"/>
    <n v="8997.2055044469998"/>
    <n v="0.34567468468569706"/>
    <n v="0.23858533473027355"/>
    <n v="0.14960605267076521"/>
    <n v="404.37226482199992"/>
    <n v="1187.7814947829997"/>
    <n v="4652.0604239859995"/>
    <n v="0.24471455963914712"/>
    <n v="0.23281082727685343"/>
    <n v="0.16874064614100104"/>
    <n v="298.82184760500002"/>
    <n v="105.5504172169999"/>
    <n v="65.829090278999999"/>
    <n v="49.415498023000005"/>
    <n v="7.0767936981896886"/>
    <n v="4.6009167602340487E-2"/>
    <n v="135.91585269100003"/>
    <n v="114.36137784799998"/>
    <n v="77.923525753000007"/>
    <n v="145.12072089899982"/>
    <n v="898.52380319199983"/>
    <n v="2385.3471994390011"/>
    <n v="-0.65955745412049471"/>
    <n v="0.21226355137762343"/>
    <n v="0.22389142489998837"/>
    <n v="19.941833590239188"/>
    <n v="0.13511719678119732"/>
    <n v="2.2209194175819365"/>
    <n v="194.53621892199982"/>
    <n v="0.1811263643835378"/>
    <n v="53.593922126999999"/>
    <n v="107.890532232"/>
    <n v="1446.0899588059999"/>
    <n v="-0.39660131831907786"/>
    <n v="-0.43035853007767877"/>
    <n v="-7.5679495316183676E-2"/>
    <n v="7.3646345599998853"/>
    <n v="4.9899562774015492E-2"/>
    <n v="0.10045337553529013"/>
    <n v="1.3464074621245246"/>
    <n v="21.664072748999999"/>
    <n v="2.976978966002167"/>
    <n v="0"/>
    <n v="0"/>
    <n v="31.929849378"/>
    <n v="4.3876555939977182"/>
    <n v="901.41153154300002"/>
    <n v="0.83927504310775114"/>
    <n v="91.526798771999822"/>
    <n v="790.63327095999978"/>
    <n v="939.25724063300015"/>
    <n v="12.577199030239299"/>
    <n v="129.06848501783887"/>
    <n v="-0.72876988823196531"/>
    <n v="0.43284051167938276"/>
    <n v="1.442825791213616"/>
    <n v="8.5217634007181825E-2"/>
    <n v="0.87451195545741078"/>
    <n v="140.94229679499983"/>
    <n v="1446.094444669"/>
    <n v="0.13122680160952233"/>
    <n v="1.3464116387660818"/>
    <n v="420.30763731799999"/>
    <n v="66.795615731785944"/>
    <n v="1486.532191427186"/>
    <n v="18027.761480983503"/>
    <n v="6.806736537517577E-2"/>
    <n v="838.3446219652468"/>
    <n v="11673.261360230486"/>
    <n v="5.7812965510809722E-2"/>
    <n v="1269.2713438264632"/>
    <n v="14231.470440966537"/>
    <n v="5.6988018274068297E-2"/>
    <n v="80.235688435305988"/>
    <n v="2299.7270447480309"/>
    <n v="-0.14365066613647393"/>
  </r>
  <r>
    <x v="63"/>
    <x v="3"/>
    <x v="3"/>
    <x v="5"/>
    <n v="107403.59062806917"/>
    <n v="4347.2092327326882"/>
    <n v="1052.792667809"/>
    <n v="0.98022110960400244"/>
    <n v="4094.6085798610002"/>
    <n v="11550.491753447001"/>
    <n v="0.2199099533626836"/>
    <n v="0.18979303027942351"/>
    <n v="0.18231037712268106"/>
    <n v="807.30564953699991"/>
    <n v="0.75165610834431107"/>
    <n v="2678.7330002299996"/>
    <n v="7518.228834339001"/>
    <n v="0.25171989104810377"/>
    <n v="0.22925966676184295"/>
    <n v="0.17409132285852191"/>
    <n v="420.18343935699994"/>
    <n v="3338.3415954299994"/>
    <n v="0.22160069621602907"/>
    <n v="0.23005639150787194"/>
    <n v="371.90721236999997"/>
    <n v="4060.5635050673322"/>
    <n v="0.11372875688539796"/>
    <n v="0.22733226426366104"/>
    <n v="159.96545731699999"/>
    <n v="174.71222094200002"/>
    <n v="0.11219698444671056"/>
    <n v="0.39259020928907673"/>
    <n v="42.079225582999996"/>
    <n v="3.9178602258016955E-2"/>
    <n v="16.503338472999999"/>
    <n v="1.5365723228145939E-2"/>
    <n v="186.904454216"/>
    <n v="42.994124324333583"/>
    <n v="108.62129169900001"/>
    <n v="14.92624698940023"/>
    <n v="65.40570996735336"/>
    <n v="43.8"/>
    <n v="6.0187980451142877"/>
    <n v="18.78469618189779"/>
    <n v="34.483162516999997"/>
    <n v="152.42129169899999"/>
    <n v="805.66503268400015"/>
    <n v="0.75012858319975506"/>
    <n v="2948.9571415440005"/>
    <n v="9195.754447745001"/>
    <n v="0.32703620735665306"/>
    <n v="0.2615580668524049"/>
    <n v="0.17021830448476294"/>
    <n v="397.92069704800008"/>
    <n v="1585.7021918309997"/>
    <n v="4714.9146383989992"/>
    <n v="0.18758729288202036"/>
    <n v="0.22114165884075998"/>
    <n v="0.17139273947883482"/>
    <n v="300.09446367700002"/>
    <n v="97.826233371000058"/>
    <n v="70.889170491999991"/>
    <n v="35.592503491000002"/>
    <n v="5.0972025879546452"/>
    <n v="3.3139025690727839E-2"/>
    <n v="156.952720535"/>
    <n v="111.25498790099999"/>
    <n v="33.054953217000005"/>
    <n v="247.12763512499987"/>
    <n v="1145.6514383169997"/>
    <n v="2354.7373057020004"/>
    <n v="-0.11021158668193276"/>
    <n v="0.12436426785338894"/>
    <n v="0.23202668590468511"/>
    <n v="33.9591627210974"/>
    <n v="0.23009252640424743"/>
    <n v="2.192419538240844"/>
    <n v="282.72013861599987"/>
    <n v="0.26323155209497529"/>
    <n v="100.10283615999998"/>
    <n v="207.99336839199998"/>
    <n v="1466.1197084699998"/>
    <n v="0.25014334454312026"/>
    <n v="-0.22815009895926641"/>
    <n v="-6.3705057726017866E-2"/>
    <n v="13.755679328543463"/>
    <n v="9.3202504287448668E-2"/>
    <n v="0.1936558798227388"/>
    <n v="1.3650565124466516"/>
    <n v="53.183486373000008"/>
    <n v="7.3082343336569595"/>
    <n v="0"/>
    <n v="0"/>
    <n v="46.919349786999973"/>
    <n v="6.4474449948865047"/>
    <n v="905.76786884400008"/>
    <n v="0.84333108748720376"/>
    <n v="147.02479896499989"/>
    <n v="937.65806992499961"/>
    <n v="888.61759723200021"/>
    <n v="20.203483392553938"/>
    <n v="122.10981408845018"/>
    <n v="-0.25618994896024139"/>
    <n v="0.25111360862182819"/>
    <n v="1.572738489151873"/>
    <n v="0.13689002211679874"/>
    <n v="0.82736302579419185"/>
    <n v="182.61730245599989"/>
    <n v="1400.094684619"/>
    <n v="0.17002904780752659"/>
    <n v="1.3035827540137146"/>
    <n v="416.81324312200002"/>
    <n v="67.311411992263061"/>
    <n v="1564.0626702794625"/>
    <n v="18117.546732394345"/>
    <n v="7.9906884491572683E-2"/>
    <n v="1199.3592552029565"/>
    <n v="11798.040943767475"/>
    <n v="7.3315728453529516E-2"/>
    <n v="1196.9219020046783"/>
    <n v="14416.860579123309"/>
    <n v="7.1271361583635118E-2"/>
    <n v="148.71599509977008"/>
    <n v="2315.031206697473"/>
    <n v="-0.13607688767441961"/>
  </r>
  <r>
    <x v="64"/>
    <x v="4"/>
    <x v="4"/>
    <x v="5"/>
    <n v="107403.59062806917"/>
    <n v="4347.2092327326882"/>
    <n v="1183.3630319040003"/>
    <n v="1.1017909410514035"/>
    <n v="5277.9716117650005"/>
    <n v="11672.531770068001"/>
    <n v="0.19470390186176756"/>
    <n v="0.11498857074013258"/>
    <n v="0.17431912741414157"/>
    <n v="873.9174724730002"/>
    <n v="0.81367621637465815"/>
    <n v="3552.6504727029997"/>
    <n v="7730.2676508960003"/>
    <n v="0.32035904868929665"/>
    <n v="0.25048327461250053"/>
    <n v="0.19270524678439704"/>
    <n v="504.82807106190012"/>
    <n v="3470.4590211728996"/>
    <n v="0.23182062229233824"/>
    <n v="0.35447719940980504"/>
    <n v="387.19782036000004"/>
    <n v="4132.4157017456655"/>
    <n v="0.12392956943982081"/>
    <n v="0.22785220812471607"/>
    <n v="182.84118522400004"/>
    <n v="198.45475533999993"/>
    <n v="0.27225378962869118"/>
    <n v="0.44562330225473246"/>
    <n v="96.586501780000006"/>
    <n v="8.9928559385385951E-2"/>
    <n v="42.904134490000004"/>
    <n v="3.9946648188489253E-2"/>
    <n v="169.95492316100001"/>
    <n v="39.095179013080326"/>
    <n v="113.19774268499999"/>
    <n v="15.555122200544021"/>
    <n v="80.960832167897379"/>
    <n v="12.494814033999999"/>
    <n v="1.7169808740161134"/>
    <n v="20.501677055913902"/>
    <n v="44.262366442000015"/>
    <n v="125.692556719"/>
    <n v="672.71715304200006"/>
    <n v="0.62634512413236787"/>
    <n v="3621.6742945860005"/>
    <n v="9215.1753561210007"/>
    <n v="2.9727567752863893E-2"/>
    <n v="0.21091891709869226"/>
    <n v="0.16688092751045924"/>
    <n v="397.45385965099996"/>
    <n v="1983.1560514819996"/>
    <n v="4782.3927838"/>
    <n v="0.20449427787245078"/>
    <n v="0.21776850813345483"/>
    <n v="0.179291474014591"/>
    <n v="301.20121048200002"/>
    <n v="96.252649168999938"/>
    <n v="50.808717177999995"/>
    <n v="12.119360480999999"/>
    <n v="1.735613669988934"/>
    <n v="1.1283943497725754E-2"/>
    <n v="87.694756731999988"/>
    <n v="109.86443260600001"/>
    <n v="14.776026394000001"/>
    <n v="510.64587886200025"/>
    <n v="1656.2973171789999"/>
    <n v="2457.3564139470004"/>
    <n v="0.2515009201230205"/>
    <n v="0.16071790041048439"/>
    <n v="0.20307791085127924"/>
    <n v="70.170648800006276"/>
    <n v="0.47544581691903559"/>
    <n v="2.2879648618607611"/>
    <n v="522.76523934300019"/>
    <n v="0.4867297604167613"/>
    <n v="128.320563443"/>
    <n v="336.31393183499995"/>
    <n v="1452.5162141999999"/>
    <n v="-9.5850516742616687E-2"/>
    <n v="-0.18250938723680221"/>
    <n v="-8.8012044475078599E-2"/>
    <n v="17.633231881248683"/>
    <n v="0.1194751150241939"/>
    <n v="0.31313099484693269"/>
    <n v="1.3523907401103172"/>
    <n v="78.042201250999994"/>
    <n v="10.724206582783895"/>
    <n v="0"/>
    <n v="0"/>
    <n v="50.278362192000003"/>
    <n v="6.9090252984647886"/>
    <n v="801.03771648500003"/>
    <n v="0.7458202391565617"/>
    <n v="382.32531541900028"/>
    <n v="1319.983385344"/>
    <n v="1004.8401997470004"/>
    <n v="52.537416918757593"/>
    <n v="138.08059885592456"/>
    <n v="0.43675842777645379"/>
    <n v="0.29975723158534762"/>
    <n v="1.2336449376616794"/>
    <n v="0.3559707018948417"/>
    <n v="0.93557412175044408"/>
    <n v="394.44467590000028"/>
    <n v="1490.7800419780003"/>
    <n v="0.36725464539256747"/>
    <n v="1.3880169492102581"/>
    <n v="409.99564808299999"/>
    <n v="67.182462927143774"/>
    <n v="1761.416566682442"/>
    <n v="18120.335103008267"/>
    <n v="6.8763423841763816E-2"/>
    <n v="1300.8119000053969"/>
    <n v="12002.109957857567"/>
    <n v="8.5926655710278022E-2"/>
    <n v="1001.3285070711538"/>
    <n v="14335.667384779223"/>
    <n v="6.582797896292969E-2"/>
    <n v="191.00306516323707"/>
    <n v="2270.8639740339117"/>
    <n v="-0.16221826817462859"/>
  </r>
  <r>
    <x v="65"/>
    <x v="5"/>
    <x v="5"/>
    <x v="5"/>
    <n v="107403.59062806917"/>
    <n v="4347.2092327326882"/>
    <n v="961.69130117399993"/>
    <n v="0.89539958166228073"/>
    <n v="6239.6629129390003"/>
    <n v="11859.472350779"/>
    <n v="0.20165492530077356"/>
    <n v="0.24129126411045121"/>
    <n v="0.18826919612039994"/>
    <n v="676.90941695999993"/>
    <n v="0.63024840510601554"/>
    <n v="4229.5598896629999"/>
    <n v="7860.3704793290008"/>
    <n v="0.23793207902537161"/>
    <n v="0.24845747068063617"/>
    <n v="0.19918313155080014"/>
    <n v="311.6096656249"/>
    <n v="3519.3195363217997"/>
    <n v="0.21699080226724643"/>
    <n v="0.18595879400707327"/>
    <n v="356.37531824600001"/>
    <n v="4200.4218202039992"/>
    <n v="0.13841964835323761"/>
    <n v="0.23583003492886223"/>
    <n v="176.11208458600004"/>
    <n v="189.23170400099994"/>
    <n v="0.27580149246417873"/>
    <n v="0.36067607580718941"/>
    <n v="66.716170855000001"/>
    <n v="6.2117262993593256E-2"/>
    <n v="35.735190127000003"/>
    <n v="3.327187659000002E-2"/>
    <n v="182.33052323200002"/>
    <n v="41.941970922201435"/>
    <n v="108.48828704599998"/>
    <n v="14.907970091101882"/>
    <n v="95.868802258999267"/>
    <n v="27.829152894"/>
    <n v="3.8241564163377584"/>
    <n v="24.325833472251659"/>
    <n v="46.013083292000033"/>
    <n v="136.31743993999999"/>
    <n v="736.55129303700005"/>
    <n v="0.68577902166010785"/>
    <n v="4358.225587623001"/>
    <n v="9319.3165863519989"/>
    <n v="0.1646735818353775"/>
    <n v="0.20284717180302225"/>
    <n v="0.17982694266097243"/>
    <n v="406.28248677600004"/>
    <n v="2389.4385382579994"/>
    <n v="4853.0447831079991"/>
    <n v="0.21050530850459848"/>
    <n v="0.21652738345905154"/>
    <n v="0.18521622324592091"/>
    <n v="302.10377090100002"/>
    <n v="104.17871587500002"/>
    <n v="47.966850073999993"/>
    <n v="51.359373496999993"/>
    <n v="7.3551761137238962"/>
    <n v="4.7819047013850563E-2"/>
    <n v="102.06744179899999"/>
    <n v="118.281542825"/>
    <n v="10.593598066"/>
    <n v="225.14000813699988"/>
    <n v="1881.4373253159997"/>
    <n v="2540.1557644270001"/>
    <n v="0.58169852411053591"/>
    <n v="0.19890222252100864"/>
    <n v="0.22030473927730121"/>
    <n v="30.937722393881046"/>
    <n v="0.20962056000217288"/>
    <n v="2.3650566518054084"/>
    <n v="276.49938163399986"/>
    <n v="0.25743960701602342"/>
    <n v="76.133217696000017"/>
    <n v="412.44714953099998"/>
    <n v="1440.1838115999999"/>
    <n v="-0.13940333610657551"/>
    <n v="-0.17488049795170391"/>
    <n v="-5.973492083115417E-2"/>
    <n v="10.46188269034122"/>
    <n v="7.0885169900551853E-2"/>
    <n v="0.38401616474748451"/>
    <n v="1.340908440004815"/>
    <n v="32.502854918999994"/>
    <n v="4.4663954257331158"/>
    <n v="0"/>
    <n v="0"/>
    <n v="43.630362777000023"/>
    <n v="5.9954872646081041"/>
    <n v="812.68451073300002"/>
    <n v="0.75666419156065967"/>
    <n v="149.00679044099985"/>
    <n v="1468.9901757849998"/>
    <n v="1099.9719528270002"/>
    <n v="20.475839703539823"/>
    <n v="151.15317441451361"/>
    <n v="1.765785375563667"/>
    <n v="0.37361137749807627"/>
    <n v="1.0003256697405103"/>
    <n v="0.13873539010162103"/>
    <n v="1.0241482118005933"/>
    <n v="200.36616393799983"/>
    <n v="1616.8454753840001"/>
    <n v="0.18655443711547159"/>
    <n v="1.5053923857937099"/>
    <n v="427.57219298500002"/>
    <n v="67.95615731785945"/>
    <n v="1415.1643340805254"/>
    <n v="18242.890511895555"/>
    <n v="7.7006286479593289E-2"/>
    <n v="996.09725398952537"/>
    <n v="12085.904637591892"/>
    <n v="8.6763302337079073E-2"/>
    <n v="1083.8624814994184"/>
    <n v="14364.404817699755"/>
    <n v="7.3493674208175763E-2"/>
    <n v="112.03284691318407"/>
    <n v="2235.2990874476968"/>
    <n v="-0.13752184484462593"/>
  </r>
  <r>
    <x v="66"/>
    <x v="6"/>
    <x v="6"/>
    <x v="5"/>
    <n v="107403.59062806917"/>
    <n v="4347.2092327326882"/>
    <n v="1086.4679564180001"/>
    <n v="1.0115750786957949"/>
    <n v="7326.1308693570008"/>
    <n v="12044.471109584001"/>
    <n v="0.20218217189610499"/>
    <n v="0.205219168103423"/>
    <n v="0.19010560304945767"/>
    <n v="891.52400867000006"/>
    <n v="0.83006909122552797"/>
    <n v="5121.0838983329995"/>
    <n v="8117.6390390289998"/>
    <n v="0.40562293964961871"/>
    <n v="0.27324140223761817"/>
    <n v="0.22354372029123848"/>
    <n v="430.12076372799999"/>
    <n v="3641.1473855377999"/>
    <n v="0.23500712849223326"/>
    <n v="0.39516915076962622"/>
    <n v="445.15895762100007"/>
    <n v="4316.5451843453329"/>
    <n v="0.1606292413208612"/>
    <n v="0.35292037227124373"/>
    <n v="170.244979167"/>
    <n v="242.01336523800001"/>
    <n v="0.24447408249577829"/>
    <n v="0.54198882662254255"/>
    <n v="69.705391949000003"/>
    <n v="6.4900429810009527E-2"/>
    <n v="15.027150486"/>
    <n v="1.3991292468086964E-2"/>
    <n v="110.211405313"/>
    <n v="25.352220105522797"/>
    <n v="63.105137161000002"/>
    <n v="8.6716227438652016"/>
    <n v="104.54042500286447"/>
    <n v="0"/>
    <n v="0"/>
    <n v="24.325833472251659"/>
    <n v="47.106268151999998"/>
    <n v="63.105137161000002"/>
    <n v="808.80953297700012"/>
    <n v="0.75305632544246004"/>
    <n v="5167.0351206000014"/>
    <n v="9393.1419222999994"/>
    <n v="0.10044479357028591"/>
    <n v="0.18557779413649333"/>
    <n v="0.17477301077559715"/>
    <n v="402.00626029400007"/>
    <n v="2791.4447985519996"/>
    <n v="4920.569060417999"/>
    <n v="0.20187717349556089"/>
    <n v="0.21439557730728298"/>
    <n v="0.19150122639551337"/>
    <n v="304.51925776500002"/>
    <n v="97.487002529000051"/>
    <n v="61.002278497999995"/>
    <n v="43.012287393000001"/>
    <n v="6.1597898745416062"/>
    <n v="4.0047345848937606E-2"/>
    <n v="113.56412853800001"/>
    <n v="115.64041770500002"/>
    <n v="73.584160548999989"/>
    <n v="277.65842344099997"/>
    <n v="2159.0957487569995"/>
    <n v="2651.329187284"/>
    <n v="0.66776840236071155"/>
    <n v="0.24387275957815691"/>
    <n v="0.24780281379294089"/>
    <n v="38.154565667036664"/>
    <n v="0.25851875325333484"/>
    <n v="2.4685666203333558"/>
    <n v="320.67071083399998"/>
    <n v="0.29856609910227244"/>
    <n v="141.69952347999998"/>
    <n v="554.14667301099996"/>
    <n v="1468.1764265260001"/>
    <n v="0.24618218261299529"/>
    <n v="-9.6849138447640648E-2"/>
    <n v="-5.4932587584195391E-2"/>
    <n v="19.471708103083333"/>
    <n v="0.1319318308181103"/>
    <n v="0.51594799556559479"/>
    <n v="1.366971455926635"/>
    <n v="38.629924931999994"/>
    <n v="5.3083496955167409"/>
    <n v="0"/>
    <n v="0"/>
    <n v="103.06959854799999"/>
    <n v="14.163358407566594"/>
    <n v="950.50905645700004"/>
    <n v="0.88498815626057037"/>
    <n v="135.95889996099999"/>
    <n v="1604.9490757459998"/>
    <n v="1183.1527607580003"/>
    <n v="18.682857563953327"/>
    <n v="162.583505103238"/>
    <n v="1.5760480292413432"/>
    <n v="0.43016233611548693"/>
    <n v="1.0710442597606451"/>
    <n v="0.12658692243522451"/>
    <n v="1.1015951644067212"/>
    <n v="178.97118735399999"/>
    <n v="1643.7652096230001"/>
    <n v="0.16663426828416211"/>
    <n v="1.5304564773027372"/>
    <n v="418.35862961300001"/>
    <n v="68.278529980657638"/>
    <n v="1591.2292732807539"/>
    <n v="18336.276503508725"/>
    <n v="7.3775519316848337E-2"/>
    <n v="1305.7164659557791"/>
    <n v="12337.76894130373"/>
    <n v="0.10311048137473322"/>
    <n v="1184.5737352665981"/>
    <n v="14327.759741977823"/>
    <n v="6.4276309441345658E-2"/>
    <n v="207.53159671150141"/>
    <n v="2253.90007010408"/>
    <n v="-0.13860371049956421"/>
  </r>
  <r>
    <x v="67"/>
    <x v="7"/>
    <x v="7"/>
    <x v="5"/>
    <n v="107403.59062806917"/>
    <n v="4347.2092327326882"/>
    <n v="951.01629430699995"/>
    <n v="0.88546042897234256"/>
    <n v="8277.1471636640017"/>
    <n v="12079.654296714001"/>
    <n v="0.18078631909111165"/>
    <n v="3.8416592340115185E-2"/>
    <n v="0.17603457546217149"/>
    <n v="613.925693701"/>
    <n v="0.57160630302107873"/>
    <n v="5735.0095920339991"/>
    <n v="8165.5583479440011"/>
    <n v="8.4662134921177135E-2"/>
    <n v="0.24997746018155431"/>
    <n v="0.21500289598050903"/>
    <n v="224.03055815899998"/>
    <n v="3675.1913723438001"/>
    <n v="0.24002561455930005"/>
    <n v="0.1791915426630093"/>
    <n v="391.22609842399999"/>
    <n v="4352.7183738016665"/>
    <n v="0.15410262863331003"/>
    <n v="0.10188112403165106"/>
    <n v="156.16543883699998"/>
    <n v="215.492654208"/>
    <n v="0.14699080922769348"/>
    <n v="0.19758981380605545"/>
    <n v="70.649695468000004"/>
    <n v="6.577964019159728E-2"/>
    <n v="56.503861178000001"/>
    <n v="5.2608912651411037E-2"/>
    <n v="209.93704395999998"/>
    <n v="48.292371662090893"/>
    <n v="157.86137652399998"/>
    <n v="21.692596904605061"/>
    <n v="126.23302190746952"/>
    <n v="0"/>
    <n v="0"/>
    <n v="24.325833472251659"/>
    <n v="52.075667436000003"/>
    <n v="157.86137652399998"/>
    <n v="683.05188582799997"/>
    <n v="0.63596745866100424"/>
    <n v="5850.0870064280016"/>
    <n v="9400.8779122329997"/>
    <n v="1.1455364785612376E-2"/>
    <n v="0.16221705344762927"/>
    <n v="0.16580357105913235"/>
    <n v="400.94736231499996"/>
    <n v="3192.3921608669998"/>
    <n v="4977.8605719639991"/>
    <n v="0.16671187590084235"/>
    <n v="0.20819382981423873"/>
    <n v="0.19587823609958144"/>
    <n v="305.46326045699999"/>
    <n v="95.484101857999974"/>
    <n v="45.183987758999997"/>
    <n v="17.262416411000004"/>
    <n v="2.4721507332786894"/>
    <n v="1.6072476078363616E-2"/>
    <n v="85.055431069000008"/>
    <n v="109.54068813200001"/>
    <n v="25.062000142000006"/>
    <n v="267.96440847899999"/>
    <n v="2427.0601572359992"/>
    <n v="2678.7763844809997"/>
    <n v="0.11411739330712112"/>
    <n v="0.2280814510587672"/>
    <n v="0.21340522993415822"/>
    <n v="36.82245794323314"/>
    <n v="0.24949297031133832"/>
    <n v="2.4941218154962881"/>
    <n v="285.22682488999999"/>
    <n v="0.26556544638970198"/>
    <n v="109.06892762299998"/>
    <n v="663.21560063399988"/>
    <n v="1449.1060980960001"/>
    <n v="-0.148825028468343"/>
    <n v="-0.105828597527729"/>
    <n v="-7.5264220506012669E-2"/>
    <n v="14.987759094977719"/>
    <n v="0.10155054126700265"/>
    <n v="0.61749853683259748"/>
    <n v="1.3492156916002456"/>
    <n v="40.708756139999998"/>
    <n v="5.5940132848051656"/>
    <n v="0"/>
    <n v="0"/>
    <n v="68.360171482999988"/>
    <n v="9.3937458101725522"/>
    <n v="792.120813451"/>
    <n v="0.73751799992800693"/>
    <n v="158.89548085600001"/>
    <n v="1763.8445566019998"/>
    <n v="1229.6702863850001"/>
    <n v="21.834698848255425"/>
    <n v="168.9757332381088"/>
    <n v="0.41393817437065894"/>
    <n v="0.4286855427459102"/>
    <n v="0.91955090313514054"/>
    <n v="0.14794242904433569"/>
    <n v="1.1449061238960425"/>
    <n v="176.15789726700001"/>
    <n v="1671.1321878299998"/>
    <n v="0.16401490512269928"/>
    <n v="1.5559369831656831"/>
    <n v="414.04444765"/>
    <n v="68.665377176015468"/>
    <n v="1385.0011948076592"/>
    <n v="18249.33878721216"/>
    <n v="6.1929174989395985E-2"/>
    <n v="894.08333420680856"/>
    <n v="12322.159433909726"/>
    <n v="9.6400346456855912E-2"/>
    <n v="994.75443654387607"/>
    <n v="14237.137665415419"/>
    <n v="5.7301147768487937E-2"/>
    <n v="158.84122698898869"/>
    <n v="2206.7942139986963"/>
    <n v="-0.15714192302936059"/>
  </r>
  <r>
    <x v="68"/>
    <x v="8"/>
    <x v="8"/>
    <x v="5"/>
    <n v="107403.59062806917"/>
    <n v="4347.2092327326882"/>
    <n v="1090.1667557430001"/>
    <n v="1.0150189107905792"/>
    <n v="9367.3139194070027"/>
    <n v="12350.156614871001"/>
    <n v="0.19640900442584464"/>
    <n v="0.33001592572889749"/>
    <n v="0.21659234857327325"/>
    <n v="823.64789551600006"/>
    <n v="0.76687184357572635"/>
    <n v="6558.6574875499991"/>
    <n v="8433.7053736350008"/>
    <n v="0.48271216168477737"/>
    <n v="0.27511249175881947"/>
    <n v="0.25232108446355195"/>
    <n v="372.74603312999989"/>
    <n v="3729.6422587118"/>
    <n v="0.23182306568125322"/>
    <n v="0.17107042605558331"/>
    <n v="456.69857069800008"/>
    <n v="4521.8428264269996"/>
    <n v="0.19691714372175761"/>
    <n v="0.58810735040695761"/>
    <n v="156.60143292099994"/>
    <n v="233.72259047000006"/>
    <n v="0.14951465654254381"/>
    <n v="0.49365833638879808"/>
    <n v="70.125049658000009"/>
    <n v="6.5291159492831083E-2"/>
    <n v="44.719327354999997"/>
    <n v="4.1636715396098603E-2"/>
    <n v="151.67448321400002"/>
    <n v="34.890081220833324"/>
    <n v="107.505259619"/>
    <n v="14.772886904893635"/>
    <n v="141.00590881236315"/>
    <n v="0"/>
    <n v="0"/>
    <n v="24.325833472251659"/>
    <n v="44.16922359500002"/>
    <n v="107.505259619"/>
    <n v="783.54315273199995"/>
    <n v="0.72953161821689272"/>
    <n v="6633.6301591600013"/>
    <n v="9463.9785738709998"/>
    <n v="8.7585980030384869E-2"/>
    <n v="0.15287270319043023"/>
    <n v="0.15907071540146278"/>
    <n v="403.27392143999992"/>
    <n v="3595.6660823069997"/>
    <n v="5037.4366589489991"/>
    <n v="0.17333855792099873"/>
    <n v="0.20418185685963985"/>
    <n v="0.19732732437407519"/>
    <n v="306.11163400700002"/>
    <n v="97.162287432999904"/>
    <n v="47.240276496"/>
    <n v="45.981514473999994"/>
    <n v="6.5850128984102474"/>
    <n v="4.2811896888280611E-2"/>
    <n v="125.062600217"/>
    <n v="109.407231201"/>
    <n v="52.577608904000002"/>
    <n v="306.62360301100011"/>
    <n v="2733.6837602469996"/>
    <n v="2886.1780410000001"/>
    <n v="2.0902800625436493"/>
    <n v="0.31710521174542272"/>
    <n v="0.4530494097137221"/>
    <n v="42.134829734897416"/>
    <n v="0.28548729257368627"/>
    <n v="2.6872267715840383"/>
    <n v="352.60511748500011"/>
    <n v="0.32829918946196684"/>
    <n v="53.162851089"/>
    <n v="716.3784517229999"/>
    <n v="1362.1542692340001"/>
    <n v="-0.62057615156676116"/>
    <n v="-0.18761777303289384"/>
    <n v="-0.13999389391181483"/>
    <n v="7.305398726191215"/>
    <n v="4.9498206510710706E-2"/>
    <n v="0.66699674334330816"/>
    <n v="1.2682576637042251"/>
    <n v="20.274481881999996"/>
    <n v="2.7860276693398776"/>
    <n v="0"/>
    <n v="0"/>
    <n v="32.888369207000004"/>
    <n v="4.5193710568513374"/>
    <n v="836.70600382099997"/>
    <n v="0.7790298247276034"/>
    <n v="253.4607519220001"/>
    <n v="2017.3053085239999"/>
    <n v="1524.0237717660002"/>
    <n v="34.829431008706209"/>
    <n v="209.42445886330836"/>
    <n v="-7.1981856061572698"/>
    <n v="0.68996027811071903"/>
    <n v="2.7873232120197615"/>
    <n v="0.23598908606297558"/>
    <n v="1.4189691078798135"/>
    <n v="299.44226639600009"/>
    <n v="1981.7056120980001"/>
    <n v="0.27880098295125616"/>
    <n v="1.8451018262140813"/>
    <n v="416.04194919100001"/>
    <n v="68.471953578336553"/>
    <n v="1592.136194121839"/>
    <n v="18535.928867514242"/>
    <n v="0.10053920127558547"/>
    <n v="1202.8981976886216"/>
    <n v="12640.266284593701"/>
    <n v="0.13125817735547241"/>
    <n v="1144.327146786565"/>
    <n v="14233.957550268698"/>
    <n v="5.2245128692651965E-2"/>
    <n v="77.641790997211871"/>
    <n v="2061.2639756739281"/>
    <n v="-0.21481995273937571"/>
  </r>
  <r>
    <x v="69"/>
    <x v="9"/>
    <x v="9"/>
    <x v="5"/>
    <n v="107403.59062806917"/>
    <n v="4347.2092327326882"/>
    <n v="989.88140071600003"/>
    <n v="0.9216464691053835"/>
    <n v="10357.195320123003"/>
    <n v="12375.524423328003"/>
    <n v="0.17775189384235524"/>
    <n v="2.6301141487893087E-2"/>
    <n v="0.1972653712310064"/>
    <n v="691.49721565699997"/>
    <n v="0.64383063137209684"/>
    <n v="7250.1547032069993"/>
    <n v="8555.1507722259994"/>
    <n v="0.21304273568684917"/>
    <n v="0.2689197743170586"/>
    <n v="0.25857186163672941"/>
    <n v="234.9581037990001"/>
    <n v="3743.1441055598002"/>
    <n v="0.22159149733550221"/>
    <n v="6.0968459568011113E-2"/>
    <n v="451.16403057999997"/>
    <n v="4600.9712848533336"/>
    <n v="0.20557003874079971"/>
    <n v="0.21269057141033243"/>
    <n v="171.65248611900006"/>
    <n v="226.81221868099993"/>
    <n v="0.12457219612847581"/>
    <n v="0.19623774544013761"/>
    <n v="69.133051979000001"/>
    <n v="6.4367542625649019E-2"/>
    <n v="54.483900163999998"/>
    <n v="5.0728192461156889E-2"/>
    <n v="174.76723291599998"/>
    <n v="40.202167312324185"/>
    <n v="130.16522457000002"/>
    <n v="17.886716876341975"/>
    <n v="158.89262568870512"/>
    <n v="0"/>
    <n v="0"/>
    <n v="24.325833472251659"/>
    <n v="44.602008345999963"/>
    <n v="130.16522457000002"/>
    <n v="771.72568192100005"/>
    <n v="0.71852875440024166"/>
    <n v="7405.355841081001"/>
    <n v="9500.9378511460018"/>
    <n v="5.0300717399847095E-2"/>
    <n v="0.14125779240152592"/>
    <n v="0.14305565590165958"/>
    <n v="411.64940448900006"/>
    <n v="4007.3154867959997"/>
    <n v="5096.6145549100002"/>
    <n v="0.16789412627460365"/>
    <n v="0.20035062519037039"/>
    <n v="0.19670429495711583"/>
    <n v="306.03833261300002"/>
    <n v="105.61107187600004"/>
    <n v="71.170952099999994"/>
    <n v="16.513022138000004"/>
    <n v="2.3648299760102414"/>
    <n v="1.5374739374573985E-2"/>
    <n v="106.16197482100002"/>
    <n v="117.172911661"/>
    <n v="49.057416712000006"/>
    <n v="218.15571879499998"/>
    <n v="2951.8394790419998"/>
    <n v="2874.5865721820001"/>
    <n v="-5.0453147820574973E-2"/>
    <n v="0.28047373342565995"/>
    <n v="0.41981847624187996"/>
    <n v="29.97797291812439"/>
    <n v="0.20311771470514184"/>
    <n v="2.6764343308935401"/>
    <n v="234.66874093299998"/>
    <n v="0.21849245407971579"/>
    <n v="85.901997723000008"/>
    <n v="802.28044944599992"/>
    <n v="1317.048219022"/>
    <n v="-0.34429984205534825"/>
    <n v="-0.20788431613537028"/>
    <n v="-0.15524532504118638"/>
    <n v="11.804264291474988"/>
    <n v="7.9980564169844545E-2"/>
    <n v="0.74697730751315272"/>
    <n v="1.2262608831978832"/>
    <n v="45.698800129999995"/>
    <n v="6.2797225773176377"/>
    <n v="0"/>
    <n v="0"/>
    <n v="40.203197593000013"/>
    <n v="5.5245417141573494"/>
    <n v="857.62767964400007"/>
    <n v="0.79850931857008611"/>
    <n v="132.25372107199996"/>
    <n v="2149.5590295960001"/>
    <n v="1557.5383531600003"/>
    <n v="18.1737086266494"/>
    <n v="214.02988116872001"/>
    <n v="0.33942549533340993"/>
    <n v="0.66318028810492224"/>
    <n v="2.345760424281031"/>
    <n v="0.12313715053529728"/>
    <n v="1.4501734476956569"/>
    <n v="148.76674320999996"/>
    <n v="2002.3168776240002"/>
    <n v="0.13851188990987123"/>
    <n v="1.8642923070960244"/>
    <n v="442.60152834000002"/>
    <n v="68.665377176015468"/>
    <n v="1441.6019272399212"/>
    <n v="18496.103304343833"/>
    <n v="8.9057835510561345E-2"/>
    <n v="1007.0536915342789"/>
    <n v="12771.759030654895"/>
    <n v="0.14265178673266377"/>
    <n v="1123.8934578962171"/>
    <n v="14229.299622670031"/>
    <n v="4.2857194729255088E-2"/>
    <n v="125.10234597969298"/>
    <n v="1985.1468414580668"/>
    <n v="-0.22409378217112152"/>
  </r>
  <r>
    <x v="70"/>
    <x v="10"/>
    <x v="10"/>
    <x v="5"/>
    <n v="107403.59062806917"/>
    <n v="4347.2092327326882"/>
    <n v="1208.7742741490001"/>
    <n v="1.1254505245871131"/>
    <n v="11565.969594272003"/>
    <n v="12573.006627996001"/>
    <n v="0.17955939275707733"/>
    <n v="0.19527712184013146"/>
    <n v="0.1933454811920865"/>
    <n v="760.10001637400012"/>
    <n v="0.70770447424441441"/>
    <n v="8010.2547195809993"/>
    <n v="8598.2436142300012"/>
    <n v="6.01009913769186E-2"/>
    <n v="0.24563681547114546"/>
    <n v="0.2428998451804667"/>
    <n v="373.22998389200001"/>
    <n v="3785.3559271497998"/>
    <n v="0.21005144755735983"/>
    <n v="0.12752116468911034"/>
    <n v="390.94126365700004"/>
    <n v="4635.797634657667"/>
    <n v="0.20400137661315432"/>
    <n v="9.7795257793505286E-2"/>
    <n v="174.72928696300002"/>
    <n v="198.14650726899998"/>
    <n v="8.147961659227243E-2"/>
    <n v="0.159708235327505"/>
    <n v="69.234032013999993"/>
    <n v="6.4461561861327718E-2"/>
    <n v="21.892250569000005"/>
    <n v="2.0383164511521109E-2"/>
    <n v="357.54797519200002"/>
    <n v="82.247703308092838"/>
    <n v="126.623489667"/>
    <n v="17.400027672906138"/>
    <n v="176.29265336161126"/>
    <n v="194.1"/>
    <n v="26.672344761568112"/>
    <n v="50.998178233819772"/>
    <n v="36.824485525000028"/>
    <n v="320.72348966699997"/>
    <n v="822.004882694"/>
    <n v="0.7653420876221384"/>
    <n v="8227.3607237750002"/>
    <n v="9543.0677818400018"/>
    <n v="5.402139225776792E-2"/>
    <n v="0.13189793063886834"/>
    <n v="0.12329609026334487"/>
    <n v="426.79484112599999"/>
    <n v="4434.1103279219997"/>
    <n v="5138.6513903180003"/>
    <n v="0.10925525858663998"/>
    <n v="0.1909367990566142"/>
    <n v="0.1851079981191277"/>
    <n v="309.74574594900002"/>
    <n v="117.04909517699997"/>
    <n v="109.16437908199998"/>
    <n v="20.134359923000002"/>
    <n v="2.8834417767852965"/>
    <n v="1.8746449541639464E-2"/>
    <n v="114.50930517799999"/>
    <n v="120.029131487"/>
    <n v="31.372865898000004"/>
    <n v="386.76939145500012"/>
    <n v="3338.6088704969998"/>
    <n v="3029.9388461560002"/>
    <n v="0.67130848255749709"/>
    <n v="0.31612882089531835"/>
    <n v="0.48501839052572615"/>
    <n v="53.14810176254332"/>
    <n v="0.36010843696497485"/>
    <n v="2.82107779492071"/>
    <n v="406.90375137800009"/>
    <n v="0.37885488650661431"/>
    <n v="161.28281733100005"/>
    <n v="963.56326677699997"/>
    <n v="1311.563634099"/>
    <n v="-3.2887631808562245E-2"/>
    <n v="-0.18314394083259633"/>
    <n v="-0.14190198516539154"/>
    <n v="22.162755837039906"/>
    <n v="0.1501652006118778"/>
    <n v="0.89714250812503049"/>
    <n v="1.2211543640480786"/>
    <n v="73.119611266999996"/>
    <n v="10.047766514916352"/>
    <n v="0"/>
    <n v="0"/>
    <n v="88.16320606400005"/>
    <n v="12.114989322123554"/>
    <n v="983.28770002500005"/>
    <n v="0.91550728823401628"/>
    <n v="225.48657412400007"/>
    <n v="2375.0456037200001"/>
    <n v="1718.3752120570002"/>
    <n v="30.985345925503417"/>
    <n v="236.13135541327679"/>
    <n v="2.4878200674552846"/>
    <n v="0.75010345151358693"/>
    <n v="2.3569670506779037"/>
    <n v="0.20994323635309706"/>
    <n v="1.5999234308726313"/>
    <n v="245.62093404700008"/>
    <n v="2132.337420668"/>
    <n v="0.22868968589473657"/>
    <n v="1.9853502179942286"/>
    <n v="453.55856903599999"/>
    <n v="68.923275306254027"/>
    <n v="1753.7969122592135"/>
    <n v="18661.055510424994"/>
    <n v="8.4806383878080149E-2"/>
    <n v="1102.8205101927729"/>
    <n v="12748.086920497039"/>
    <n v="0.12846687285291991"/>
    <n v="1192.6375800359158"/>
    <n v="14196.672784680817"/>
    <n v="2.4023841754916564E-2"/>
    <n v="234.00341410699821"/>
    <n v="1957.141373827945"/>
    <n v="-0.21315413705483222"/>
  </r>
  <r>
    <x v="71"/>
    <x v="11"/>
    <x v="11"/>
    <x v="5"/>
    <n v="107403.59062806917"/>
    <n v="4347.2092327326882"/>
    <n v="1153.1431435940003"/>
    <n v="1.0736541831150237"/>
    <n v="12719.112737866002"/>
    <n v="12719.112737866002"/>
    <n v="0.17634854660865962"/>
    <n v="0.14508514084105051"/>
    <n v="0.17634854660865962"/>
    <n v="645.72799703200008"/>
    <n v="0.6012163962637983"/>
    <n v="8655.9827166129999"/>
    <n v="8655.9827166129999"/>
    <n v="9.8197606976008212E-2"/>
    <n v="0.23328504538602934"/>
    <n v="0.23328504538602934"/>
    <n v="246.49838849999995"/>
    <n v="3799.5117046547998"/>
    <n v="0.19687809247974153"/>
    <n v="6.0926308111879823E-2"/>
    <n v="366.94277503200004"/>
    <n v="4681.256769306"/>
    <n v="0.21955508884243757"/>
    <n v="0.14140419274237814"/>
    <n v="173.31518794799999"/>
    <n v="177.92228997600003"/>
    <n v="0.11847061703998696"/>
    <n v="4.9430891030816326E-2"/>
    <n v="137.97886439500002"/>
    <n v="0.12846764580972977"/>
    <n v="85.473133856999993"/>
    <n v="7.9581262932807567E-2"/>
    <n v="283.96314831000007"/>
    <n v="65.320791594725875"/>
    <n v="136.34448594699998"/>
    <n v="18.735843047486668"/>
    <n v="195.02849640909793"/>
    <n v="82.62"/>
    <n v="11.353266997427911"/>
    <n v="62.351445231247681"/>
    <n v="64.998662363000079"/>
    <n v="218.96448594699999"/>
    <n v="1452.4623545049999"/>
    <n v="1.3523405930950405"/>
    <n v="9679.8230782800001"/>
    <n v="9679.8230782800001"/>
    <n v="0.10394053570034445"/>
    <n v="0.12761295317223942"/>
    <n v="0.12761295317223942"/>
    <n v="787.60097884300001"/>
    <n v="5221.7113067649998"/>
    <n v="5221.7113067649998"/>
    <n v="0.11789222925421905"/>
    <n v="0.17931399700407669"/>
    <n v="0.17931399700407669"/>
    <n v="307.44806939799997"/>
    <n v="480.15290944500003"/>
    <n v="101.96899973699999"/>
    <n v="54.854190760999998"/>
    <n v="7.8556689101070969"/>
    <n v="5.1072958027032891E-2"/>
    <n v="277.38971373599998"/>
    <n v="194.740625384"/>
    <n v="35.907846044000003"/>
    <n v="-299.31921091099957"/>
    <n v="3039.2896595860002"/>
    <n v="3039.2896595860002"/>
    <n v="-3.0293882439552777E-2"/>
    <n v="0.3641222753887472"/>
    <n v="0.3641222753887472"/>
    <n v="-41.13109318484647"/>
    <n v="-0.27868640998001665"/>
    <n v="2.8297840340467197"/>
    <n v="-244.46502014999959"/>
    <n v="-0.22761345195298374"/>
    <n v="283.39011580400006"/>
    <n v="1246.9533825809999"/>
    <n v="1246.9533825809999"/>
    <n v="-0.1856614463231786"/>
    <n v="-0.18371745007815887"/>
    <n v="-0.18371745007815887"/>
    <n v="38.94218892707368"/>
    <n v="0.26385534612651773"/>
    <n v="1.160997854251548"/>
    <n v="1.160997854251548"/>
    <n v="131.17334401100001"/>
    <n v="18.025248093710292"/>
    <n v="0"/>
    <n v="0"/>
    <n v="152.21677179300005"/>
    <n v="20.916940833363387"/>
    <n v="1735.852470309"/>
    <n v="1.6161959392215584"/>
    <n v="-582.70932671499963"/>
    <n v="1792.3362770050005"/>
    <n v="1792.3362770050005"/>
    <n v="-80.07328211192015"/>
    <n v="246.29475069007111"/>
    <n v="-0.1126304244671299"/>
    <n v="1.558951238674799"/>
    <n v="1.558951238674799"/>
    <n v="-0.54254175610653432"/>
    <n v="1.6687861797951717"/>
    <n v="-527.85513595399959"/>
    <n v="2237.4829620899995"/>
    <n v="-0.49146879807950145"/>
    <n v="2.0832478216098385"/>
    <n v="844.91124159399999"/>
    <n v="69.310122501611858"/>
    <n v="1663.7442006644601"/>
    <n v="18762.885271783525"/>
    <n v="6.8297925798407544E-2"/>
    <n v="931.65034734570429"/>
    <n v="12767.766492242145"/>
    <n v="0.11919446565248393"/>
    <n v="2095.5991738020975"/>
    <n v="14251.610311424101"/>
    <n v="2.6200906224499665E-2"/>
    <n v="408.87262289488751"/>
    <n v="1826.2654270064108"/>
    <n v="-0.2557154008422915"/>
  </r>
  <r>
    <x v="72"/>
    <x v="0"/>
    <x v="0"/>
    <x v="6"/>
    <n v="111030.93359014504"/>
    <n v="4956.7737994112422"/>
    <n v="940.72586127900001"/>
    <n v="0.84726465937101469"/>
    <n v="940.72586127900001"/>
    <n v="12625.422707645001"/>
    <n v="-9.0572883683312955E-2"/>
    <n v="-9.0572883683312955E-2"/>
    <n v="0.14130066780862727"/>
    <n v="601.88127809000002"/>
    <n v="0.54208431707127624"/>
    <n v="601.88127809000002"/>
    <n v="8625.4216009000011"/>
    <n v="-4.8322370562842942E-2"/>
    <n v="-4.8322370562842942E-2"/>
    <n v="0.21522677906339927"/>
    <n v="311.98086993300001"/>
    <n v="3857.2379103588"/>
    <n v="0.20823474598918779"/>
    <n v="0.22704089177301245"/>
    <n v="330.56002752133338"/>
    <n v="4650.124686975334"/>
    <n v="0.19517021877444418"/>
    <n v="-8.6073435064440318E-2"/>
    <n v="199.69782137300001"/>
    <n v="148.18409739000001"/>
    <n v="9.3455056050058882E-2"/>
    <n v="-0.19915918482540129"/>
    <n v="6.3281085300000006"/>
    <n v="5.6994103583415025E-3"/>
    <n v="3.149718182"/>
    <n v="2.8367933873516171E-3"/>
    <n v="329.36675647699997"/>
    <n v="66.447808555662078"/>
    <n v="130.57840407200001"/>
    <n v="17.943494136134639"/>
    <n v="17.943494136134639"/>
    <n v="164.46"/>
    <n v="22.599349920079813"/>
    <n v="22.599349920079813"/>
    <n v="34.328352404999947"/>
    <n v="295.03840407200005"/>
    <n v="644.78271129300003"/>
    <n v="0.58072348889105452"/>
    <n v="644.78271129300003"/>
    <n v="9713.4651909500008"/>
    <n v="5.5048073627903538E-2"/>
    <n v="5.5048073627903538E-2"/>
    <n v="0.12238665129348836"/>
    <n v="416.82089053999994"/>
    <n v="416.82089053999994"/>
    <n v="5257.6371251359997"/>
    <n v="9.4319462224651485E-2"/>
    <n v="9.4319462224651485E-2"/>
    <n v="0.16764318413390389"/>
    <n v="325.49693840700002"/>
    <n v="91.323952132999921"/>
    <n v="4.4804507570000007"/>
    <n v="53.976274990999997"/>
    <n v="7.7299425886646684"/>
    <n v="4.8613727044974485E-2"/>
    <n v="41.554823604999996"/>
    <n v="123.69230318700002"/>
    <n v="4.2579682129999998"/>
    <n v="295.94314998599998"/>
    <n v="295.94314998599998"/>
    <n v="2911.9575166950008"/>
    <n v="-0.30082583376299632"/>
    <n v="-0.30082583376299632"/>
    <n v="0.20927674953668829"/>
    <n v="40.66717015070094"/>
    <n v="0.26654117047996029"/>
    <n v="2.6226542662822951"/>
    <n v="349.91942497699995"/>
    <n v="0.31515489752493475"/>
    <n v="2.4334052349999995"/>
    <n v="2.4334052349999995"/>
    <n v="1226.35626426"/>
    <n v="-0.89433999496003469"/>
    <n v="-0.89433999496003469"/>
    <n v="-0.16357118008103677"/>
    <n v="0.33438754957508843"/>
    <n v="2.1916461983311516E-3"/>
    <n v="2.1916461983311516E-3"/>
    <n v="1.10451765522113"/>
    <n v="0.43937369899999995"/>
    <n v="6.0376747959265599E-2"/>
    <n v="0"/>
    <n v="0"/>
    <n v="1.9940315359999996"/>
    <n v="0.27401080161582281"/>
    <n v="647.21611652800004"/>
    <n v="0.58291513508938564"/>
    <n v="293.50974475099997"/>
    <n v="293.50974475099997"/>
    <n v="1685.6012524350003"/>
    <n v="40.332782601125849"/>
    <n v="231.62770600451992"/>
    <n v="-0.26667437715943654"/>
    <n v="-0.26667437715943654"/>
    <n v="0.78969998627086557"/>
    <n v="0.26434952428162917"/>
    <n v="1.5181366110611649"/>
    <n v="347.48601974199994"/>
    <n v="2105.4347991929999"/>
    <n v="0.31296325132660358"/>
    <n v="1.8962596558585323"/>
    <n v="452.66488173300002"/>
    <n v="69.374597034171501"/>
    <n v="1356.0091178845064"/>
    <n v="18539.781153726595"/>
    <n v="3.9248282129716427E-2"/>
    <n v="867.58165642898712"/>
    <n v="12669.877525847849"/>
    <n v="0.10609929874693114"/>
    <n v="929.42191934520736"/>
    <n v="14248.080391729669"/>
    <n v="2.3431108719872418E-2"/>
    <n v="3.5076315236849434"/>
    <n v="1794.6152415661625"/>
    <n v="-0.23588635268086389"/>
  </r>
  <r>
    <x v="73"/>
    <x v="1"/>
    <x v="1"/>
    <x v="6"/>
    <n v="111030.93359014504"/>
    <n v="4956.7737994112422"/>
    <n v="936.44543586400005"/>
    <n v="0.84340949461954062"/>
    <n v="1877.1712971430002"/>
    <n v="12547.406453272"/>
    <n v="-8.3805048249115277E-2"/>
    <n v="-7.6904091227706806E-2"/>
    <n v="9.6234286746608166E-2"/>
    <n v="600.30466626600003"/>
    <n v="0.54066434177878719"/>
    <n v="1202.1859443560002"/>
    <n v="8546.7187624720009"/>
    <n v="-0.11590864295891401"/>
    <n v="-8.331538571639141E-2"/>
    <n v="0.16067311043090338"/>
    <n v="246.69295531300006"/>
    <n v="3896.6933678877999"/>
    <n v="0.21157382131773783"/>
    <n v="0.19038763713564899"/>
    <n v="335.22376333733331"/>
    <n v="4609.4442809326674"/>
    <n v="0.15131257093929706"/>
    <n v="-0.10822015118843509"/>
    <n v="158.44154816800003"/>
    <n v="146.666802058"/>
    <n v="9.6508103242063381E-3"/>
    <n v="-0.17989525316557309"/>
    <n v="92.366327411"/>
    <n v="8.3189724182593308E-2"/>
    <n v="34.500920296999993"/>
    <n v="3.107325065315154E-2"/>
    <n v="209.27352188999998"/>
    <n v="42.219703855531428"/>
    <n v="132.07897184699999"/>
    <n v="18.149695377932158"/>
    <n v="36.093189514066793"/>
    <n v="0"/>
    <n v="0"/>
    <n v="22.599349920079813"/>
    <n v="77.194550042999992"/>
    <n v="132.07897184699999"/>
    <n v="746.20260054200003"/>
    <n v="0.67206730270007564"/>
    <n v="1390.9853118350002"/>
    <n v="9775.3338906710014"/>
    <n v="9.0407182293286592E-2"/>
    <n v="7.3726509037416177E-2"/>
    <n v="0.11343738244377444"/>
    <n v="442.11215306500003"/>
    <n v="858.93304360499997"/>
    <n v="5297.2351204089991"/>
    <n v="9.8376652116327623E-2"/>
    <n v="9.6404038599034347E-2"/>
    <n v="0.15848354860958902"/>
    <n v="325.80024952399998"/>
    <n v="116.31190354100005"/>
    <n v="29.443965044000002"/>
    <n v="18.026888670000002"/>
    <n v="2.5816308089912519"/>
    <n v="1.6235915602172371E-2"/>
    <n v="93.600041812000015"/>
    <n v="127.625768714"/>
    <n v="35.393783237000001"/>
    <n v="190.24283532200002"/>
    <n v="486.185985308"/>
    <n v="2772.0725626010008"/>
    <n v="-0.4237297149126954"/>
    <n v="-0.35468012179047437"/>
    <n v="3.9593241339424212E-2"/>
    <n v="26.14231062404231"/>
    <n v="0.17134219191946498"/>
    <n v="2.496666895402063"/>
    <n v="208.26972399200002"/>
    <n v="0.18757810752163734"/>
    <n v="39.361891436999997"/>
    <n v="41.795296671999999"/>
    <n v="1234.4520691480002"/>
    <n v="0.25893246586240681"/>
    <n v="-0.23024114044734434"/>
    <n v="-0.16665183671679051"/>
    <n v="5.4089332244980923"/>
    <n v="3.5451283857793038E-2"/>
    <n v="3.7642930056124194E-2"/>
    <n v="1.1118091411397162"/>
    <n v="31.988522150000001"/>
    <n v="4.3957181411533126"/>
    <n v="0"/>
    <n v="0"/>
    <n v="7.3733692869999956"/>
    <n v="1.0132150833447786"/>
    <n v="785.56449197899997"/>
    <n v="0.70751858655786859"/>
    <n v="150.88094388500002"/>
    <n v="444.39068863599999"/>
    <n v="1537.6204934530003"/>
    <n v="20.733377399544217"/>
    <n v="211.29285890690835"/>
    <n v="-0.49514794823964003"/>
    <n v="-0.36434476533283067"/>
    <n v="0.29737168635011879"/>
    <n v="0.13589090806167195"/>
    <n v="1.384857754262347"/>
    <n v="168.90783255500003"/>
    <n v="1955.8681837059999"/>
    <n v="0.15212682366384431"/>
    <n v="1.7615524975461434"/>
    <n v="476.89904574399998"/>
    <n v="69.181173436492585"/>
    <n v="1353.6131137232655"/>
    <n v="18364.307696451233"/>
    <n v="2.5362188340407599E-3"/>
    <n v="867.72836661562542"/>
    <n v="12514.145601131704"/>
    <n v="6.1445510407440063E-2"/>
    <n v="1078.6209072140186"/>
    <n v="14295.212591292209"/>
    <n v="1.9494428829233357E-2"/>
    <n v="56.896825366996275"/>
    <n v="1804.3850501814593"/>
    <n v="-0.23829612955380908"/>
  </r>
  <r>
    <x v="74"/>
    <x v="2"/>
    <x v="2"/>
    <x v="6"/>
    <n v="111030.93359014504"/>
    <n v="4956.7737994112422"/>
    <n v="985.46210423200012"/>
    <n v="0.88755635242129349"/>
    <n v="2862.6334013750002"/>
    <n v="12539.930227188997"/>
    <n v="-5.8906428218440055E-2"/>
    <n v="-7.5293961918339036E-3"/>
    <n v="0.10167996172843252"/>
    <n v="617.58399484600011"/>
    <n v="0.55622696745550559"/>
    <n v="1819.7699392020004"/>
    <n v="8604.3253051220017"/>
    <n v="0.10287296823129433"/>
    <n v="-2.7603214985540525E-2"/>
    <n v="0.1697206798652251"/>
    <n v="231.38207823700003"/>
    <n v="3908.2609107347998"/>
    <n v="0.19894312733330466"/>
    <n v="5.2624103435547021E-2"/>
    <n v="339.45667571633328"/>
    <n v="4622.8525135629998"/>
    <n v="0.15812286386403418"/>
    <n v="4.1123437067898116E-2"/>
    <n v="166.58681136500002"/>
    <n v="167.36931231099999"/>
    <n v="2.320317128035887E-2"/>
    <n v="1.5818479176810119E-2"/>
    <n v="91.445618342000003"/>
    <n v="8.2360487645324637E-2"/>
    <n v="80.170305266"/>
    <n v="7.2205377973256823E-2"/>
    <n v="196.26218577799997"/>
    <n v="39.594743218121373"/>
    <n v="144.27900401799999"/>
    <n v="19.826168660606733"/>
    <n v="55.919358174673526"/>
    <n v="0"/>
    <n v="0"/>
    <n v="22.599349920079813"/>
    <n v="51.983181759999979"/>
    <n v="144.27900401799999"/>
    <n v="911.29042259000005"/>
    <n v="0.82075363425646719"/>
    <n v="2302.2757344250003"/>
    <n v="9838.8067038450008"/>
    <n v="7.4866117982288483E-2"/>
    <n v="7.4177301781586102E-2"/>
    <n v="9.3540288590943765E-2"/>
    <n v="443.01245071200003"/>
    <n v="1301.9454943169999"/>
    <n v="5335.8753062989999"/>
    <n v="9.5555974658670273E-2"/>
    <n v="9.6115320903241708E-2"/>
    <n v="0.14699183157365159"/>
    <n v="326.24367788699999"/>
    <n v="116.76877282500004"/>
    <n v="63.536006344"/>
    <n v="33.388431787000002"/>
    <n v="4.7815574691304743"/>
    <n v="3.0071287980202584E-2"/>
    <n v="203.18893411600001"/>
    <n v="137.786107848"/>
    <n v="30.378491783000001"/>
    <n v="74.171681642000067"/>
    <n v="560.35766695000007"/>
    <n v="2701.1235233440011"/>
    <n v="-0.4888966842052721"/>
    <n v="-0.37635745991443614"/>
    <n v="0.13238170274720007"/>
    <n v="10.19233727099793"/>
    <n v="6.680271816482633E-2"/>
    <n v="2.432766649801231"/>
    <n v="107.56011342900007"/>
    <n v="9.6874006145028904E-2"/>
    <n v="158.92890780900001"/>
    <n v="200.72420448100002"/>
    <n v="1339.7870548300002"/>
    <n v="1.9654278228115247"/>
    <n v="0.86044317632410228"/>
    <n v="-7.3510574725082378E-2"/>
    <n v="21.83929222906297"/>
    <n v="0.14313930602048575"/>
    <n v="0.18078223607660995"/>
    <n v="1.2066790861865886"/>
    <n v="139.56255626600003"/>
    <n v="19.178055726597119"/>
    <n v="0"/>
    <n v="0"/>
    <n v="19.366351542999979"/>
    <n v="2.6612365024658526"/>
    <n v="1070.219330399"/>
    <n v="0.96389294027695283"/>
    <n v="-84.757226166999942"/>
    <n v="359.63346246900005"/>
    <n v="1361.3364685140004"/>
    <n v="-11.646954958065042"/>
    <n v="187.06870491860397"/>
    <n v="-1.9260372623556583"/>
    <n v="-0.54513239490626642"/>
    <n v="0.4493755380544584"/>
    <n v="-7.633658785565943E-2"/>
    <n v="1.226087563614642"/>
    <n v="-51.36879437999994"/>
    <n v="1763.5570925310003"/>
    <n v="-4.6265299875456842E-2"/>
    <n v="1.5883475311852475"/>
    <n v="481.34502297799997"/>
    <n v="69.052224371373299"/>
    <n v="1427.1257924032047"/>
    <n v="18304.901297427252"/>
    <n v="1.537294670423095E-2"/>
    <n v="894.37233987501997"/>
    <n v="12570.173319041478"/>
    <n v="7.6834736337410448E-2"/>
    <n v="1319.7119005014847"/>
    <n v="14345.653147967232"/>
    <n v="8.0232543414495705E-3"/>
    <n v="230.15754996429413"/>
    <n v="1954.3069117104471"/>
    <n v="-0.1502004917611558"/>
  </r>
  <r>
    <x v="75"/>
    <x v="3"/>
    <x v="3"/>
    <x v="6"/>
    <n v="111030.93359014504"/>
    <n v="4956.7737994112422"/>
    <n v="1331.6446183040002"/>
    <n v="1.1993456014875798"/>
    <n v="4194.2780196790009"/>
    <n v="12818.782177683999"/>
    <n v="2.434162823480035E-2"/>
    <n v="0.26486881892455405"/>
    <n v="0.10980401971703957"/>
    <n v="933.51964514700012"/>
    <n v="0.84077438148269168"/>
    <n v="2753.2895843490005"/>
    <n v="8730.5393007319981"/>
    <n v="0.15633978987064623"/>
    <n v="2.7832779195462676E-2"/>
    <n v="0.16124947685229407"/>
    <n v="621.80488654200008"/>
    <n v="4109.8823579197997"/>
    <n v="0.23111498342350467"/>
    <n v="0.47984148897809553"/>
    <n v="331.94154321633334"/>
    <n v="4582.8868444093332"/>
    <n v="0.12863321523975024"/>
    <n v="-0.10746139850040315"/>
    <n v="171.62883380000005"/>
    <n v="148.636800854"/>
    <n v="7.2911844085732813E-2"/>
    <n v="-0.1492478313618163"/>
    <n v="74.276513472000005"/>
    <n v="6.6897134942754996E-2"/>
    <n v="46.207505111999993"/>
    <n v="4.1616785176794471E-2"/>
    <n v="277.64095457299999"/>
    <n v="56.012431837413629"/>
    <n v="142.92288358100001"/>
    <n v="19.639816719164834"/>
    <n v="75.55917489383836"/>
    <n v="75.099999999999994"/>
    <n v="10.31990258420281"/>
    <n v="32.919252504282625"/>
    <n v="59.618070991999986"/>
    <n v="218.022883581"/>
    <n v="848.02505008599996"/>
    <n v="0.7637736824013065"/>
    <n v="3150.3007845110005"/>
    <n v="9881.1667212470002"/>
    <n v="5.2577703739830062E-2"/>
    <n v="6.827621877935508E-2"/>
    <n v="7.4535730308683545E-2"/>
    <n v="442.43691625399998"/>
    <n v="1744.3824105709998"/>
    <n v="5380.3915255049997"/>
    <n v="0.11187208792165459"/>
    <n v="0.10006936961900337"/>
    <n v="0.14114293431449498"/>
    <n v="326.39887682800003"/>
    <n v="116.03803942599995"/>
    <n v="76.686650916999994"/>
    <n v="39.653308006000003"/>
    <n v="5.6787504211456952"/>
    <n v="3.571374816352943E-2"/>
    <n v="142.18233474600001"/>
    <n v="124.922932285"/>
    <n v="22.142907877999995"/>
    <n v="483.61956821800027"/>
    <n v="1043.9772351680003"/>
    <n v="2937.6154564370017"/>
    <n v="0.95696271674910083"/>
    <n v="-8.8747938289469808E-2"/>
    <n v="0.24753425756816316"/>
    <n v="66.456815337203565"/>
    <n v="0.43557191908627318"/>
    <n v="2.6457630873219466"/>
    <n v="523.27287622400024"/>
    <n v="0.47128566724980259"/>
    <n v="116.13020943800002"/>
    <n v="316.85441391900002"/>
    <n v="1355.8144281080001"/>
    <n v="0.1601090827474918"/>
    <n v="0.52338709819744023"/>
    <n v="-7.5236203240942046E-2"/>
    <n v="15.958088528405192"/>
    <n v="0.1045926623175828"/>
    <n v="0.28537489839419272"/>
    <n v="1.2211141384371287"/>
    <n v="50.979568219000001"/>
    <n v="7.0053818615819106"/>
    <n v="0"/>
    <n v="0"/>
    <n v="65.150641219000022"/>
    <n v="8.9527066668232802"/>
    <n v="964.15525952400003"/>
    <n v="0.86836634471888952"/>
    <n v="367.48935878000026"/>
    <n v="727.12282124900025"/>
    <n v="1581.8010283290009"/>
    <n v="50.498726808798374"/>
    <n v="217.36394833484846"/>
    <n v="1.4995059429904969"/>
    <n v="-0.22453307386651022"/>
    <n v="0.78006943960622976"/>
    <n v="0.33097925676869039"/>
    <n v="1.4246489488848173"/>
    <n v="407.14266678600029"/>
    <n v="1988.0824568610008"/>
    <n v="0.36669300493221985"/>
    <n v="1.7905662796637607"/>
    <n v="474.78814212600003"/>
    <n v="68.665377176015468"/>
    <n v="1939.3246976427272"/>
    <n v="18680.163324790519"/>
    <n v="3.1053685176382739E-2"/>
    <n v="1359.52015927042"/>
    <n v="12730.334223108941"/>
    <n v="7.9021024234872339E-2"/>
    <n v="1235.0111292801748"/>
    <n v="14383.742375242728"/>
    <n v="-2.2971855556777054E-3"/>
    <n v="169.12484022379161"/>
    <n v="1974.7157568344689"/>
    <n v="-0.14700253235397365"/>
  </r>
  <r>
    <x v="76"/>
    <x v="4"/>
    <x v="4"/>
    <x v="6"/>
    <n v="111030.93359014504"/>
    <n v="4956.7737994112422"/>
    <n v="1194.2228953949998"/>
    <n v="1.0755767395447691"/>
    <n v="5388.5009150740007"/>
    <n v="12829.642041175"/>
    <n v="2.0941625199844216E-2"/>
    <n v="9.1771191073344305E-3"/>
    <n v="9.9131044909570587E-2"/>
    <n v="882.32904381099991"/>
    <n v="0.79466957115572179"/>
    <n v="3635.6186281600003"/>
    <n v="8738.9508720699996"/>
    <n v="9.6251323528258048E-3"/>
    <n v="2.3353875112255285E-2"/>
    <n v="0.13048490255794509"/>
    <n v="599.00283808799998"/>
    <n v="4204.0571249458999"/>
    <n v="0.21138359487819813"/>
    <n v="0.18654819813803991"/>
    <n v="251.21946306333331"/>
    <n v="4446.908487112667"/>
    <n v="7.6103859840177757E-2"/>
    <n v="-0.35118575091729554"/>
    <n v="174.00844461600002"/>
    <n v="145.398604823"/>
    <n v="-4.8308265980550158E-2"/>
    <n v="-0.26734633002924113"/>
    <n v="77.653948753000009"/>
    <n v="6.9939021714118491E-2"/>
    <n v="26.309081245000002"/>
    <n v="2.3695271573700577E-2"/>
    <n v="207.93082158599998"/>
    <n v="41.948821955663512"/>
    <n v="154.86689152700001"/>
    <n v="21.281108309945985"/>
    <n v="96.840283203784338"/>
    <n v="0"/>
    <n v="0"/>
    <n v="32.919252504282625"/>
    <n v="53.063930058999972"/>
    <n v="154.86689152700001"/>
    <n v="909.05867466200004"/>
    <n v="0.81874361069290946"/>
    <n v="4059.3594591730007"/>
    <n v="10117.508242866999"/>
    <n v="0.35132376296824464"/>
    <n v="0.12085160867206945"/>
    <n v="9.7918146087870417E-2"/>
    <n v="449.631045164"/>
    <n v="2194.0134557349998"/>
    <n v="5432.5687110179997"/>
    <n v="0.13127859812159404"/>
    <n v="0.10632416147757406"/>
    <n v="0.13595201327260753"/>
    <n v="328.85262294"/>
    <n v="120.778422224"/>
    <n v="68.592038102999993"/>
    <n v="13.925832086"/>
    <n v="1.9943184768143638"/>
    <n v="1.254229937163749E-2"/>
    <n v="143.92570063800002"/>
    <n v="150.83753866000001"/>
    <n v="82.146520011000007"/>
    <n v="285.16422073299975"/>
    <n v="1329.141455901"/>
    <n v="2712.1337983080007"/>
    <n v="-0.44156169169816384"/>
    <n v="-0.19752242419568167"/>
    <n v="0.10367945932262113"/>
    <n v="39.185978408317766"/>
    <n v="0.25683312885185949"/>
    <n v="2.4426830529224031"/>
    <n v="299.09005281899977"/>
    <n v="0.26937542822349697"/>
    <n v="127.62713335800001"/>
    <n v="444.481547277"/>
    <n v="1355.1209980230003"/>
    <n v="-5.4038890291189245E-3"/>
    <n v="0.32162692414142535"/>
    <n v="-6.7052756605985198E-2"/>
    <n v="17.537943852937694"/>
    <n v="0.11494736577566525"/>
    <n v="0.40032226416985794"/>
    <n v="1.2204896006956381"/>
    <n v="96.559888146999995"/>
    <n v="13.268823425014107"/>
    <n v="0"/>
    <n v="0"/>
    <n v="31.067245211000014"/>
    <n v="4.2691204279235864"/>
    <n v="1036.68580802"/>
    <n v="0.9336909764685748"/>
    <n v="157.53708737499974"/>
    <n v="884.65990862399997"/>
    <n v="1357.0128002850004"/>
    <n v="21.648034555380075"/>
    <n v="186.47456597147092"/>
    <n v="-0.58795015390924155"/>
    <n v="-0.32979466374612787"/>
    <n v="0.35047622559952352"/>
    <n v="0.14188576307619422"/>
    <n v="1.222193452226765"/>
    <n v="171.46291946099973"/>
    <n v="1765.1007004220003"/>
    <n v="0.15442806244783169"/>
    <n v="1.5897377814885527"/>
    <n v="469.12470507099999"/>
    <n v="68.665377176015468"/>
    <n v="1739.192216673845"/>
    <n v="18657.938974781922"/>
    <n v="2.9668539169808383E-2"/>
    <n v="1284.9693398599634"/>
    <n v="12714.491662963508"/>
    <n v="5.9354705764844029E-2"/>
    <n v="1323.8967177471945"/>
    <n v="14706.310585918769"/>
    <n v="2.5854617799871304E-2"/>
    <n v="185.86824773545354"/>
    <n v="1969.580939406685"/>
    <n v="-0.13267330763631535"/>
  </r>
  <r>
    <x v="77"/>
    <x v="5"/>
    <x v="5"/>
    <x v="6"/>
    <n v="111030.93359014504"/>
    <n v="4956.7737994112422"/>
    <n v="1000.8325818450002"/>
    <n v="0.90139977165231444"/>
    <n v="6389.3334969190009"/>
    <n v="12868.783321846"/>
    <n v="2.3986966294226031E-2"/>
    <n v="4.0700462428242767E-2"/>
    <n v="8.5105891831747549E-2"/>
    <n v="674.53243418700004"/>
    <n v="0.60751757404557272"/>
    <n v="4310.1510623470003"/>
    <n v="8736.5738892970003"/>
    <n v="-3.5115226844899539E-3"/>
    <n v="1.9054269187904094E-2"/>
    <n v="0.11147100664939602"/>
    <n v="307.82194276799993"/>
    <n v="4200.2694020889994"/>
    <n v="0.19348907046925645"/>
    <n v="-1.2155344569637183E-2"/>
    <n v="381.47277471133333"/>
    <n v="4472.0059435780004"/>
    <n v="6.4656392857422862E-2"/>
    <n v="7.0424227437684062E-2"/>
    <n v="194.41240385499998"/>
    <n v="164.53277090699999"/>
    <n v="0.10391291041736217"/>
    <n v="-0.1305221724044161"/>
    <n v="72.374072388999991"/>
    <n v="6.5183701558485158E-2"/>
    <n v="60.814020849999991"/>
    <n v="5.4772142216228073E-2"/>
    <n v="193.11205441900003"/>
    <n v="38.959222719006782"/>
    <n v="151.24852598999999"/>
    <n v="20.783888871119398"/>
    <n v="117.62417207490374"/>
    <n v="0"/>
    <n v="0"/>
    <n v="32.919252504282625"/>
    <n v="41.863528429000041"/>
    <n v="151.24852598999999"/>
    <n v="913.70105938599988"/>
    <n v="0.82292477406233289"/>
    <n v="4973.0605185590002"/>
    <n v="10294.658009216"/>
    <n v="0.24051246399767146"/>
    <n v="0.14107459987433413"/>
    <n v="0.10465804158776781"/>
    <n v="454.67008083099989"/>
    <n v="2648.6835365659995"/>
    <n v="5480.9563050729994"/>
    <n v="0.11909839983252324"/>
    <n v="0.10849619864966287"/>
    <n v="0.12938506649486792"/>
    <n v="328.94761537599999"/>
    <n v="125.72246545499991"/>
    <n v="89.324570213000001"/>
    <n v="53.268815287999999"/>
    <n v="7.628627281357975"/>
    <n v="4.7976553529338301E-2"/>
    <n v="144.30582470300001"/>
    <n v="132.19608158399998"/>
    <n v="39.935686767000007"/>
    <n v="87.13152245900028"/>
    <n v="1416.2729783600003"/>
    <n v="2574.1253126300007"/>
    <n v="-0.6129896095323053"/>
    <n v="-0.24723882145681997"/>
    <n v="1.3373017780530905E-2"/>
    <n v="11.973220023837044"/>
    <n v="7.8474997589981499E-2"/>
    <n v="2.3183857231463256"/>
    <n v="140.40033774700026"/>
    <n v="0.1264515511193198"/>
    <n v="129.024681614"/>
    <n v="573.50622889099998"/>
    <n v="1408.0124619410003"/>
    <n v="0.6947225602521574"/>
    <n v="0.39049628429519467"/>
    <n v="-2.2338363617112278E-2"/>
    <n v="17.729988618032799"/>
    <n v="0.11620606748230754"/>
    <n v="0.5165283316521655"/>
    <n v="1.2681262927487207"/>
    <n v="95.846592891000014"/>
    <n v="13.170805614685294"/>
    <n v="0"/>
    <n v="0"/>
    <n v="33.178088722999988"/>
    <n v="4.5591830033475054"/>
    <n v="1042.725741"/>
    <n v="0.93913084154464044"/>
    <n v="-41.893159154999722"/>
    <n v="842.76674946900027"/>
    <n v="1166.1128506890009"/>
    <n v="-5.7567685941957549"/>
    <n v="160.24195767373533"/>
    <n v="-1.2811493290407296"/>
    <n v="-0.42629517653605675"/>
    <n v="6.0129622116285919E-2"/>
    <n v="-3.7731069892326032E-2"/>
    <n v="1.0502594303976054"/>
    <n v="11.375656133000277"/>
    <n v="1576.1101926170011"/>
    <n v="1.0245483637012276E-2"/>
    <n v="1.4195234982306719"/>
    <n v="474.01627685099999"/>
    <n v="69.245647969052229"/>
    <n v="1445.3364380275561"/>
    <n v="18688.111078728951"/>
    <n v="2.4405154794032269E-2"/>
    <n v="974.11527506893572"/>
    <n v="12692.509684042916"/>
    <n v="5.0191116398870639E-2"/>
    <n v="1319.5068371579941"/>
    <n v="14941.954941577345"/>
    <n v="4.0207034764568661E-2"/>
    <n v="186.32893964926816"/>
    <n v="2043.8770321427692"/>
    <n v="-8.5635992239184722E-2"/>
  </r>
  <r>
    <x v="78"/>
    <x v="6"/>
    <x v="6"/>
    <x v="6"/>
    <n v="111030.93359014504"/>
    <n v="4956.7737994112422"/>
    <n v="1312.153936317"/>
    <n v="1.1817913205707433"/>
    <n v="7701.4874332360014"/>
    <n v="13094.469301744999"/>
    <n v="5.1235306954316551E-2"/>
    <n v="0.20772446952146573"/>
    <n v="8.7176778673618616E-2"/>
    <n v="881.5233513039999"/>
    <n v="0.79394392427430938"/>
    <n v="5191.6744136510006"/>
    <n v="8726.5732319309991"/>
    <n v="-1.1217485192484555E-2"/>
    <n v="1.3784291903708112E-2"/>
    <n v="7.5013706568411109E-2"/>
    <n v="520.71868889000007"/>
    <n v="4290.8673272510005"/>
    <n v="0.17843824292688892"/>
    <n v="0.21063369360911022"/>
    <n v="377.04632342533336"/>
    <n v="4403.8933093823334"/>
    <n v="2.0235656365600763E-2"/>
    <n v="-0.1530074438121416"/>
    <n v="201.44853487300006"/>
    <n v="185.620484452"/>
    <n v="0.1832862023812829"/>
    <n v="-0.23301556395673562"/>
    <n v="82.249797518000008"/>
    <n v="7.4078272476401474E-2"/>
    <n v="75.429647810000006"/>
    <n v="6.7935705276907662E-2"/>
    <n v="272.95113968499999"/>
    <n v="55.066289229785049"/>
    <n v="143.06059869199999"/>
    <n v="19.658740907312538"/>
    <n v="137.28291298221629"/>
    <n v="89.82"/>
    <n v="12.342658456898752"/>
    <n v="45.261910961181378"/>
    <n v="40.070540993000009"/>
    <n v="232.88059869199998"/>
    <n v="920.4208200459999"/>
    <n v="0.82897692587509253"/>
    <n v="5893.481338605"/>
    <n v="10406.269296285"/>
    <n v="0.1379945246913572"/>
    <n v="0.1405924676433481"/>
    <n v="0.10785819935071594"/>
    <n v="467.98763976699991"/>
    <n v="3116.6711763329995"/>
    <n v="5546.9376845459983"/>
    <n v="0.16413022877988404"/>
    <n v="0.11650826050714103"/>
    <n v="0.12729597256679681"/>
    <n v="353.68879549100001"/>
    <n v="114.2988442759999"/>
    <n v="106.167863526"/>
    <n v="35.894214886999997"/>
    <n v="5.1404106783575996"/>
    <n v="3.232812129590696E-2"/>
    <n v="146.65849052900001"/>
    <n v="142.76763463199998"/>
    <n v="20.944976704999998"/>
    <n v="391.73311627100009"/>
    <n v="1808.0060946310005"/>
    <n v="2688.2000054600012"/>
    <n v="0.41084542444735161"/>
    <n v="-0.16260958057470254"/>
    <n v="1.3906541048481103E-2"/>
    <n v="53.830194393114688"/>
    <n v="0.35281439469565068"/>
    <n v="2.4211270846223005"/>
    <n v="427.62733115800006"/>
    <n v="0.38514251599155758"/>
    <n v="117.24399944999999"/>
    <n v="690.75022834099991"/>
    <n v="1383.5569379110002"/>
    <n v="-0.17258720022055496"/>
    <n v="0.24651155006986447"/>
    <n v="-5.7635776658822024E-2"/>
    <n v="16.111140518060289"/>
    <n v="0.10559579718818686"/>
    <n v="0.62212412884035229"/>
    <n v="1.2461004273081271"/>
    <n v="63.455301827999996"/>
    <n v="8.7197407898288475"/>
    <n v="0"/>
    <n v="0"/>
    <n v="53.788697621999994"/>
    <n v="7.3913997282314412"/>
    <n v="1037.6648194959998"/>
    <n v="0.93457272306327943"/>
    <n v="274.4891168210001"/>
    <n v="1117.2558662900003"/>
    <n v="1304.643067549001"/>
    <n v="37.719053875054406"/>
    <n v="179.27815398483642"/>
    <n v="1.0189124573657016"/>
    <n v="-0.30386833876913744"/>
    <n v="0.10268353404607411"/>
    <n v="0.24721859750746383"/>
    <n v="1.1750266573141734"/>
    <n v="310.38333170800007"/>
    <n v="1707.5223369710011"/>
    <n v="0.27954671880337073"/>
    <n v="1.5378798338074666"/>
    <n v="490.085474949"/>
    <n v="69.052224371373299"/>
    <n v="1900.2341318652357"/>
    <n v="18997.115937313436"/>
    <n v="3.6040001560745161E-2"/>
    <n v="1276.6038448856245"/>
    <n v="12663.397062972763"/>
    <n v="2.6392788130349176E-2"/>
    <n v="1332.9343528397255"/>
    <n v="15090.315559150471"/>
    <n v="5.3222264394795271E-2"/>
    <n v="169.79032973571429"/>
    <n v="2006.1357651669821"/>
    <n v="-0.10992692543181681"/>
  </r>
  <r>
    <x v="79"/>
    <x v="7"/>
    <x v="7"/>
    <x v="6"/>
    <n v="111030.93359014504"/>
    <n v="4956.7737994112422"/>
    <n v="1082.5927304659999"/>
    <n v="0.97503704189522322"/>
    <n v="8784.0801637020013"/>
    <n v="13226.045737904"/>
    <n v="6.1244893924732091E-2"/>
    <n v="0.13835350345377506"/>
    <n v="9.4902669648571747E-2"/>
    <n v="732.84315531899995"/>
    <n v="0.66003511960386341"/>
    <n v="5924.5175689700009"/>
    <n v="8845.4906935489998"/>
    <n v="0.19370008917710524"/>
    <n v="3.3044055793599814E-2"/>
    <n v="8.3268322462749733E-2"/>
    <n v="354.71039412400006"/>
    <n v="4421.5471632160006"/>
    <n v="0.20307943594137878"/>
    <n v="0.5833125491400748"/>
    <n v="366.0266059773333"/>
    <n v="4378.6938169356672"/>
    <n v="5.9676369806838103E-3"/>
    <n v="-6.4411583348297441E-2"/>
    <n v="201.89832604399999"/>
    <n v="180.38950065"/>
    <n v="0.29284896547906736"/>
    <n v="-0.16289721655252987"/>
    <n v="94.046361672000003"/>
    <n v="8.4702846883336874E-2"/>
    <n v="53.840515932000002"/>
    <n v="4.849145566112651E-2"/>
    <n v="201.86269754300002"/>
    <n v="40.724613571629384"/>
    <n v="142.39229160599999"/>
    <n v="19.566905167980281"/>
    <n v="156.84981815019657"/>
    <n v="0"/>
    <n v="0"/>
    <n v="45.261910961181378"/>
    <n v="59.470405937000038"/>
    <n v="142.39229160599999"/>
    <n v="912.11059336700009"/>
    <n v="0.82149232099040725"/>
    <n v="6805.5919319719997"/>
    <n v="10635.328003824001"/>
    <n v="0.33534598511697777"/>
    <n v="0.1633317460909729"/>
    <n v="0.131312213935324"/>
    <n v="480.97859321200008"/>
    <n v="3597.6497695449998"/>
    <n v="5626.9689154429989"/>
    <n v="0.19960533082176624"/>
    <n v="0.12694480761033411"/>
    <n v="0.13039906082039909"/>
    <n v="348.67848586899999"/>
    <n v="132.30010734300009"/>
    <n v="99.06111487699998"/>
    <n v="17.273570069000002"/>
    <n v="2.473748048691951"/>
    <n v="1.5557439274322359E-2"/>
    <n v="158.96141284299998"/>
    <n v="122.83885601"/>
    <n v="32.997046355999998"/>
    <n v="170.48213709899983"/>
    <n v="1978.4882317300003"/>
    <n v="2590.7177340800008"/>
    <n v="-0.36378813116757525"/>
    <n v="-0.18482109896148791"/>
    <n v="-3.2872714165747663E-2"/>
    <n v="23.426884783067724"/>
    <n v="0.15354472090481602"/>
    <n v="2.3333296859803667"/>
    <n v="187.75570716799984"/>
    <n v="0.1691021601791384"/>
    <n v="179.89636810000002"/>
    <n v="870.64659644099993"/>
    <n v="1454.3843783880004"/>
    <n v="0.64938238617158883"/>
    <n v="0.31276555558811747"/>
    <n v="3.6424388103366567E-3"/>
    <n v="24.72054585943928"/>
    <n v="0.1620236471793185"/>
    <n v="0.78414777601967067"/>
    <n v="1.3098911549790748"/>
    <n v="73.596733084999997"/>
    <n v="10.113330438785297"/>
    <n v="0"/>
    <n v="0"/>
    <n v="106.29963501500002"/>
    <n v="14.607215420653983"/>
    <n v="1092.0069614670001"/>
    <n v="0.98351596816972575"/>
    <n v="-9.4142310010001893"/>
    <n v="1107.8416352890001"/>
    <n v="1136.3333556920006"/>
    <n v="-1.2936610763715586"/>
    <n v="156.14979406020947"/>
    <n v="-1.0592479468282165"/>
    <n v="-0.3719165154648163"/>
    <n v="-7.5904030313192705E-2"/>
    <n v="-8.4789262745024636E-3"/>
    <n v="1.0234385310012921"/>
    <n v="7.8593390679998123"/>
    <n v="1539.2237787720007"/>
    <n v="7.0785129998198965E-3"/>
    <n v="1.3863017530356245"/>
    <n v="500.90539094000002"/>
    <n v="69.761444229529332"/>
    <n v="1551.8496533759389"/>
    <n v="19163.964395881714"/>
    <n v="5.011828753546177E-2"/>
    <n v="1050.4988298519122"/>
    <n v="12819.812558617868"/>
    <n v="4.038684350558186E-2"/>
    <n v="1307.4709152608293"/>
    <n v="15403.032037867426"/>
    <n v="8.1891065455114376E-2"/>
    <n v="257.87362931894643"/>
    <n v="2105.16816749694"/>
    <n v="-4.605143780833576E-2"/>
  </r>
  <r>
    <x v="80"/>
    <x v="8"/>
    <x v="8"/>
    <x v="6"/>
    <n v="111030.93359014504"/>
    <n v="4956.7737994112422"/>
    <n v="1187.0916968199999"/>
    <n v="1.0691540262121733"/>
    <n v="9971.1718605220012"/>
    <n v="13322.970678980999"/>
    <n v="6.4464364737893298E-2"/>
    <n v="8.890836247427214E-2"/>
    <n v="7.8769370660337845E-2"/>
    <n v="842.44592483799988"/>
    <n v="0.75874884376616125"/>
    <n v="6766.9634938080007"/>
    <n v="8864.2887228710024"/>
    <n v="2.2822894861187271E-2"/>
    <n v="3.1760464188504978E-2"/>
    <n v="5.105506182158881E-2"/>
    <n v="479.75759911800003"/>
    <n v="4528.558729204"/>
    <n v="0.21420726575747828"/>
    <n v="0.28708975140368165"/>
    <n v="367.39328802933335"/>
    <n v="4289.388534267001"/>
    <n v="-5.1406981861790157E-2"/>
    <n v="-0.19554535178898425"/>
    <n v="198.907449074"/>
    <n v="185.651093393"/>
    <n v="0.27015088791902686"/>
    <n v="-0.20567758118858592"/>
    <n v="84.993367982999999"/>
    <n v="7.6549268960252978E-2"/>
    <n v="65.747555287999987"/>
    <n v="5.9215529548456991E-2"/>
    <n v="193.90484871100003"/>
    <n v="39.11916431087328"/>
    <n v="150.434712171"/>
    <n v="20.672058254158571"/>
    <n v="177.52187640435514"/>
    <n v="0"/>
    <n v="0"/>
    <n v="45.261910961181378"/>
    <n v="43.470136540000027"/>
    <n v="150.434712171"/>
    <n v="940.13784316400006"/>
    <n v="0.84673506091048989"/>
    <n v="7745.7297751360002"/>
    <n v="10791.922694256002"/>
    <n v="0.19985458348528407"/>
    <n v="0.16764570669354617"/>
    <n v="0.14031563047398565"/>
    <n v="484.85936164099996"/>
    <n v="4082.5091311859996"/>
    <n v="5708.5543556439998"/>
    <n v="0.2023077512914222"/>
    <n v="0.13539718030953485"/>
    <n v="0.13322603183560844"/>
    <n v="350.74054290599997"/>
    <n v="134.11881873499999"/>
    <n v="86.184747516999991"/>
    <n v="37.926660558000002"/>
    <n v="5.4314772322098186"/>
    <n v="3.4158643300254407E-2"/>
    <n v="168.44981281999998"/>
    <n v="139.17255263900003"/>
    <n v="23.544707989000003"/>
    <n v="246.95385365599986"/>
    <n v="2225.4420853860001"/>
    <n v="2531.0479847250008"/>
    <n v="-0.19460259669853142"/>
    <n v="-0.18591824052650396"/>
    <n v="-0.12304509674391195"/>
    <n v="33.935282457035889"/>
    <n v="0.22241896530168342"/>
    <n v="2.2795881317795685"/>
    <n v="284.88051421399985"/>
    <n v="0.25657760860193785"/>
    <n v="276.42658779599998"/>
    <n v="1147.0731842369999"/>
    <n v="1677.6481150950003"/>
    <n v="4.1996193231479229"/>
    <n v="0.60121117752511011"/>
    <n v="0.2316138876387448"/>
    <n v="37.985292380004061"/>
    <n v="0.24896358056070172"/>
    <n v="1.0331113565803725"/>
    <n v="1.5109736186564013"/>
    <n v="117.20193401700003"/>
    <n v="16.105360076372911"/>
    <n v="0"/>
    <n v="0"/>
    <n v="159.22465377899994"/>
    <n v="21.879932303631143"/>
    <n v="1216.56443096"/>
    <n v="1.0956986414711913"/>
    <n v="-29.472734140000114"/>
    <n v="1078.3689011490001"/>
    <n v="853.39986963000069"/>
    <n v="-4.0500099229681696"/>
    <n v="117.27035312853508"/>
    <n v="-1.1162812542632639"/>
    <n v="-0.46544090446179942"/>
    <n v="-0.44003506674892445"/>
    <n v="-2.6544615259018297E-2"/>
    <n v="0.76861451312316753"/>
    <n v="8.4539264179998881"/>
    <n v="1248.2354387940004"/>
    <n v="7.614028041236111E-3"/>
    <n v="1.1242231317280325"/>
    <n v="500.59352158899998"/>
    <n v="70.01934235976789"/>
    <n v="1695.3768156241433"/>
    <n v="19267.205017384018"/>
    <n v="3.9451821114365515E-2"/>
    <n v="1203.1617213846573"/>
    <n v="12820.076082313903"/>
    <n v="1.4225159001544085E-2"/>
    <n v="1342.6830522535581"/>
    <n v="15601.387943334417"/>
    <n v="9.6068179790230301E-2"/>
    <n v="394.7860383716353"/>
    <n v="2422.3124148713632"/>
    <n v="0.17515875863468233"/>
  </r>
  <r>
    <x v="81"/>
    <x v="9"/>
    <x v="9"/>
    <x v="6"/>
    <n v="111030.93359014504"/>
    <n v="4956.7737994112422"/>
    <n v="1106.391461536"/>
    <n v="0.996471366817546"/>
    <n v="11077.563322058002"/>
    <n v="13439.480739800998"/>
    <n v="6.9552420290403871E-2"/>
    <n v="0.11770103038174673"/>
    <n v="8.5972624680650034E-2"/>
    <n v="718.75029327699997"/>
    <n v="0.6473423847179065"/>
    <n v="7485.7137870850011"/>
    <n v="8891.5418004910007"/>
    <n v="3.9411695380590306E-2"/>
    <n v="3.2490214832768372E-2"/>
    <n v="3.9320292210054619E-2"/>
    <n v="288.34684816100003"/>
    <n v="4581.9474735660006"/>
    <n v="0.22409058918151237"/>
    <n v="0.22722665657734642"/>
    <n v="419.83251127133337"/>
    <n v="4258.0570149583336"/>
    <n v="-7.4530843307780148E-2"/>
    <n v="-6.944596019409599E-2"/>
    <n v="210.01466651299998"/>
    <n v="209.543334853"/>
    <n v="0.22348747321611695"/>
    <n v="-7.6137361242816226E-2"/>
    <n v="88.164444740000008"/>
    <n v="7.9405298946189681E-2"/>
    <n v="64.416042255999997"/>
    <n v="5.8016302460161859E-2"/>
    <n v="235.06068126299999"/>
    <n v="47.422111795966998"/>
    <n v="145.97044163499999"/>
    <n v="20.05859837345222"/>
    <n v="197.58047477780735"/>
    <n v="29.25"/>
    <n v="4.0194028041002952"/>
    <n v="49.281313765281674"/>
    <n v="59.840239628000006"/>
    <n v="175.22044163499999"/>
    <n v="1015.8569623990001"/>
    <n v="0.9149314785993713"/>
    <n v="8761.5867375350008"/>
    <n v="11036.053974734001"/>
    <n v="0.31634463669823965"/>
    <n v="0.1831418942666263"/>
    <n v="0.16157522000871039"/>
    <n v="474.99916317000009"/>
    <n v="4557.5082943560001"/>
    <n v="5771.9041143250006"/>
    <n v="0.15389250656062314"/>
    <n v="0.13729710310377885"/>
    <n v="0.13249767117751476"/>
    <n v="350.42040747599998"/>
    <n v="124.57875569400011"/>
    <n v="89.822713303"/>
    <n v="37.894451320999998"/>
    <n v="5.426864547231534"/>
    <n v="3.4129634053949323E-2"/>
    <n v="263.04619725600003"/>
    <n v="132.19019811199999"/>
    <n v="17.904239236999999"/>
    <n v="90.534499136999898"/>
    <n v="2315.9765845229999"/>
    <n v="2403.4267650670004"/>
    <n v="-0.58500056914815612"/>
    <n v="-0.21541242301067298"/>
    <n v="-0.16390524177442267"/>
    <n v="12.440841699113612"/>
    <n v="8.1539888218174567E-2"/>
    <n v="2.1646460921772572"/>
    <n v="128.42895045799989"/>
    <n v="0.11566952227212388"/>
    <n v="222.670541262"/>
    <n v="1369.7437254989998"/>
    <n v="1814.416658634"/>
    <n v="1.592146249962946"/>
    <n v="0.7073128560528319"/>
    <n v="0.37763874733556113"/>
    <n v="30.598379416718405"/>
    <n v="0.20054820225501907"/>
    <n v="1.2336595588353916"/>
    <n v="1.6341541946604377"/>
    <n v="56.814902325999995"/>
    <n v="7.8072471016686755"/>
    <n v="0"/>
    <n v="0"/>
    <n v="165.85563893599999"/>
    <n v="22.791132315049726"/>
    <n v="1238.5275036610001"/>
    <n v="1.1154796808543905"/>
    <n v="-132.1360421250001"/>
    <n v="946.23285902399994"/>
    <n v="589.0101064330006"/>
    <n v="-18.157537717604789"/>
    <n v="80.939106784280881"/>
    <n v="-1.9991102031304222"/>
    <n v="-0.55980140763948216"/>
    <n v="-0.62183267895908201"/>
    <n v="-0.11900831403684452"/>
    <n v="0.53049189751681991"/>
    <n v="-94.241590804000111"/>
    <n v="1005.2271047800003"/>
    <n v="-8.4878679982895208E-2"/>
    <n v="0.90535769832455326"/>
    <n v="493.96851112600001"/>
    <n v="70.599613152804636"/>
    <n v="1567.1353030523617"/>
    <n v="19392.738393196458"/>
    <n v="4.8476972370826266E-2"/>
    <n v="1018.0654839019426"/>
    <n v="12831.087874681567"/>
    <n v="4.6453150176315461E-3"/>
    <n v="1438.8987659185836"/>
    <n v="15916.393251356783"/>
    <n v="0.11856476941415206"/>
    <n v="315.39909543138083"/>
    <n v="2612.6091643230511"/>
    <n v="0.31607854379382871"/>
  </r>
  <r>
    <x v="82"/>
    <x v="10"/>
    <x v="10"/>
    <x v="6"/>
    <n v="111030.93359014504"/>
    <n v="4956.7737994112422"/>
    <n v="1366.3515112499999"/>
    <n v="1.230604361387875"/>
    <n v="12443.914833308001"/>
    <n v="13597.057976902001"/>
    <n v="7.59076212227634E-2"/>
    <n v="0.13036117699637284"/>
    <n v="8.1448406034064336E-2"/>
    <n v="928.69077156799995"/>
    <n v="0.83642525694337611"/>
    <n v="8414.404558653001"/>
    <n v="9060.1325556850024"/>
    <n v="0.22180075195662985"/>
    <n v="5.0454055859679547E-2"/>
    <n v="5.3718987525612771E-2"/>
    <n v="491.33030965600005"/>
    <n v="4700.047799330001"/>
    <n v="0.24163959473922514"/>
    <n v="0.31642775463124173"/>
    <n v="433.11284950533337"/>
    <n v="4300.2286008066667"/>
    <n v="-7.238647160571765E-2"/>
    <n v="0.10787192289155079"/>
    <n v="213.81977555200001"/>
    <n v="196.25682671000001"/>
    <n v="0.22372030051995595"/>
    <n v="-9.5367845996627842E-3"/>
    <n v="79.208954049000013"/>
    <n v="7.1339537089176105E-2"/>
    <n v="84.138014760000004"/>
    <n v="7.5778895159599013E-2"/>
    <n v="274.31377087300001"/>
    <n v="55.341192068434225"/>
    <n v="139.650022506"/>
    <n v="19.190074941992677"/>
    <n v="216.77054971980004"/>
    <n v="91.555000000000007"/>
    <n v="12.58107431553513"/>
    <n v="61.8623880808168"/>
    <n v="43.108748367000004"/>
    <n v="231.20502250600001"/>
    <n v="960.81370928300009"/>
    <n v="0.86535677780546072"/>
    <n v="9722.400446818001"/>
    <n v="11174.862801323001"/>
    <n v="0.16886618256338637"/>
    <n v="0.18171559182068098"/>
    <n v="0.17099270976448744"/>
    <n v="482.47230833700007"/>
    <n v="5039.980602693"/>
    <n v="5827.5815815360002"/>
    <n v="0.1304548739720186"/>
    <n v="0.13663852046165381"/>
    <n v="0.1340682873557153"/>
    <n v="351.22544118299999"/>
    <n v="131.24686715400009"/>
    <n v="105.79067871399999"/>
    <n v="17.533006349000001"/>
    <n v="2.5109019195389317"/>
    <n v="1.5791100535748542E-2"/>
    <n v="190.86915646599999"/>
    <n v="131.14247412500001"/>
    <n v="33.006085291999995"/>
    <n v="405.53780196699984"/>
    <n v="2721.5143864899997"/>
    <n v="2422.1951755790001"/>
    <n v="4.8526100892819501E-2"/>
    <n v="-0.18483581274231042"/>
    <n v="-0.20057951709092336"/>
    <n v="55.727171910934338"/>
    <n v="0.36524758358241421"/>
    <n v="2.1815498593573848"/>
    <n v="423.07080831599984"/>
    <n v="0.38103868411816277"/>
    <n v="220.98430591399998"/>
    <n v="1590.7280314129998"/>
    <n v="1874.1181472170001"/>
    <n v="0.37016645400281423"/>
    <n v="0.65088073223649179"/>
    <n v="0.42891896244474337"/>
    <n v="30.366664576167143"/>
    <n v="0.19902949454584634"/>
    <n v="1.4326890533812378"/>
    <n v="1.687924334793979"/>
    <n v="139.718408866"/>
    <n v="19.199472286510495"/>
    <n v="0"/>
    <n v="0"/>
    <n v="81.265897047999971"/>
    <n v="11.167192289656649"/>
    <n v="1181.798015197"/>
    <n v="1.0643862723513071"/>
    <n v="184.55349605299986"/>
    <n v="1130.7863550769998"/>
    <n v="548.07702836200042"/>
    <n v="25.360507334767192"/>
    <n v="75.314268193544649"/>
    <n v="-0.18153221862553204"/>
    <n v="-0.52388857152643076"/>
    <n v="-0.68104926996361947"/>
    <n v="0.1662180890365679"/>
    <n v="0.49362552456340603"/>
    <n v="202.08650240199987"/>
    <n v="961.69267313500029"/>
    <n v="0.18200918957231646"/>
    <n v="0.86614841651692542"/>
    <n v="492.35387392199999"/>
    <n v="70.277240490006449"/>
    <n v="1944.2304531639907"/>
    <n v="19583.171934101236"/>
    <n v="4.9413947842398276E-2"/>
    <n v="1321.4673272495118"/>
    <n v="13049.734691738304"/>
    <n v="2.3662199130150219E-2"/>
    <n v="1367.1762046770029"/>
    <n v="16090.931875997874"/>
    <n v="0.13342979161716628"/>
    <n v="314.44647566294861"/>
    <n v="2693.0522258790015"/>
    <n v="0.37601312909332596"/>
  </r>
  <r>
    <x v="83"/>
    <x v="11"/>
    <x v="11"/>
    <x v="6"/>
    <n v="111030.93359014504"/>
    <n v="4956.7737994112422"/>
    <n v="1434.017582059"/>
    <n v="1.2915478017616899"/>
    <n v="13877.932415367"/>
    <n v="13877.932415367"/>
    <n v="9.1108531025995365E-2"/>
    <n v="0.24357291635936762"/>
    <n v="9.1108531025995365E-2"/>
    <n v="792.41945488299996"/>
    <n v="0.71369250825909836"/>
    <n v="9206.8240135360011"/>
    <n v="9206.8240135360011"/>
    <n v="0.22717221264254772"/>
    <n v="6.3637060626957842E-2"/>
    <n v="6.3637060626957842E-2"/>
    <n v="310.17999202400011"/>
    <n v="4763.7294028540009"/>
    <n v="0.25377410918827636"/>
    <n v="0.25834490810068789"/>
    <n v="442.36651634533331"/>
    <n v="4375.65234212"/>
    <n v="-6.5282560270947476E-2"/>
    <n v="0.20554633159558944"/>
    <n v="223.71884169300003"/>
    <n v="206.66963956999999"/>
    <n v="0.29082075461339674"/>
    <n v="0.16157250223048325"/>
    <n v="176.27139642999998"/>
    <n v="0.15875881678224996"/>
    <n v="164.81367543300001"/>
    <n v="0.14843942143311734"/>
    <n v="300.513055313"/>
    <n v="60.626743820485508"/>
    <n v="133.306309164"/>
    <n v="18.31835052506128"/>
    <n v="235.08890024486132"/>
    <n v="106.61"/>
    <n v="14.649864374192562"/>
    <n v="76.51225245500936"/>
    <n v="60.596746148999998"/>
    <n v="239.91630916399998"/>
    <n v="1986.6967264730001"/>
    <n v="1.7893182217188317"/>
    <n v="11709.097173291"/>
    <n v="11709.097173291"/>
    <n v="0.36781288706795268"/>
    <n v="0.20963958520733428"/>
    <n v="0.20963958520733428"/>
    <n v="979.52930761800008"/>
    <n v="6019.5099103110006"/>
    <n v="6019.5099103110006"/>
    <n v="0.2436872654182658"/>
    <n v="0.1527848930507536"/>
    <n v="0.1527848930507536"/>
    <n v="355.62876081399997"/>
    <n v="623.9005468040001"/>
    <n v="230.24310652999998"/>
    <n v="75.695110802000002"/>
    <n v="10.840297164627117"/>
    <n v="6.8174794495935498E-2"/>
    <n v="366.07967651399997"/>
    <n v="220.07737859"/>
    <n v="115.07214641899999"/>
    <n v="-552.67914441400012"/>
    <n v="2168.8352420759993"/>
    <n v="2168.8352420759993"/>
    <n v="0.84645396709379717"/>
    <n v="-0.28640061165758401"/>
    <n v="-0.28640061165758401"/>
    <n v="-75.946670182064409"/>
    <n v="-0.49777041995714172"/>
    <n v="1.9533612588379625"/>
    <n v="-476.98403361200013"/>
    <n v="-0.42959562546120622"/>
    <n v="484.29171089399995"/>
    <n v="2075.0197423069999"/>
    <n v="2075.0197423069999"/>
    <n v="0.70892237903226185"/>
    <n v="0.66407162552623356"/>
    <n v="0.66407162552623356"/>
    <n v="66.549178145978559"/>
    <n v="0.43617728432482983"/>
    <n v="1.8688663377060679"/>
    <n v="1.8688663377060679"/>
    <n v="112.929128401"/>
    <n v="15.518210439643818"/>
    <n v="0"/>
    <n v="0"/>
    <n v="371.36258249299993"/>
    <n v="51.030967706334735"/>
    <n v="2470.9884373670002"/>
    <n v="2.2254955060436616"/>
    <n v="-1036.970855308"/>
    <n v="93.815499768999871"/>
    <n v="93.815499768999871"/>
    <n v="-142.49584832804297"/>
    <n v="12.89170197742186"/>
    <n v="0.77956797285858004"/>
    <n v="-0.94765742289958788"/>
    <n v="-0.94765742289958788"/>
    <n v="-0.93394770428197149"/>
    <n v="8.4494921131895093E-2"/>
    <n v="-961.27574450599991"/>
    <n v="528.27206458299975"/>
    <n v="-0.86577290978603594"/>
    <n v="0.47578818577986676"/>
    <n v="1007.161511192"/>
    <n v="70.599613152804636"/>
    <n v="2031.1975066424741"/>
    <n v="19950.625240079251"/>
    <n v="6.3302629158102031E-2"/>
    <n v="1122.4133100671536"/>
    <n v="13240.497654459752"/>
    <n v="3.7025360896508097E-2"/>
    <n v="2814.0334454425783"/>
    <n v="16809.366147638357"/>
    <n v="0.17947135659217106"/>
    <n v="685.96935488273425"/>
    <n v="2970.1489578668479"/>
    <n v="0.62635119405149942"/>
  </r>
  <r>
    <x v="84"/>
    <x v="0"/>
    <x v="0"/>
    <x v="7"/>
    <n v="129092.8834800366"/>
    <n v="4733.6298160173164"/>
    <n v="1022.5046873049999"/>
    <n v="0.79206898145018489"/>
    <n v="1022.5046873049999"/>
    <n v="13959.711241392997"/>
    <n v="8.6931623113682077E-2"/>
    <n v="8.6931623113682077E-2"/>
    <n v="0.10568268204913656"/>
    <n v="744.69009540799993"/>
    <n v="0.57686378623896917"/>
    <n v="744.69009540799993"/>
    <n v="9349.6328308539996"/>
    <n v="0.23727074178347429"/>
    <n v="0.23727074178347429"/>
    <n v="8.3962415225991016E-2"/>
    <n v="394.29009103200002"/>
    <n v="4846.0386239530008"/>
    <n v="0.25634942323332677"/>
    <n v="0.26382778250690975"/>
    <n v="376.54797188299995"/>
    <n v="4421.6402864816664"/>
    <n v="-4.9135112684964399E-2"/>
    <n v="0.13912131090531998"/>
    <n v="286.77144767400006"/>
    <n v="191.093509066"/>
    <n v="0.43602692158750189"/>
    <n v="0.28956826293626081"/>
    <n v="11.945973147999998"/>
    <n v="9.2537813285790971E-3"/>
    <n v="7.0728588980000007"/>
    <n v="5.4788914054226491E-3"/>
    <n v="258.79575985099996"/>
    <n v="54.67173604816022"/>
    <n v="134.62718101999999"/>
    <n v="18.499858765808753"/>
    <n v="18.499858765808753"/>
    <n v="0"/>
    <n v="0"/>
    <n v="0"/>
    <n v="124.16857883099996"/>
    <n v="134.62718101999999"/>
    <n v="690.51319839999996"/>
    <n v="0.53489640930267346"/>
    <n v="690.51319839999996"/>
    <n v="11754.827660397998"/>
    <n v="7.0923872966902834E-2"/>
    <n v="7.0923872966902834E-2"/>
    <n v="0.21015800533777851"/>
    <n v="470.73840896199999"/>
    <n v="470.73840896199999"/>
    <n v="6073.4274287329999"/>
    <n v="0.12935416541178824"/>
    <n v="0.12935416541178824"/>
    <n v="0.15516291523749803"/>
    <n v="356.49268921800001"/>
    <n v="114.24571974399998"/>
    <n v="28.39409624"/>
    <n v="4.3521372180000002"/>
    <n v="0.62326959092194112"/>
    <n v="3.3713223383634704E-3"/>
    <n v="45.020723035000003"/>
    <n v="138.67984235500001"/>
    <n v="3.3279905899999997"/>
    <n v="331.99148890499998"/>
    <n v="331.99148890499998"/>
    <n v="2204.8835809949996"/>
    <n v="0.12180832339152081"/>
    <n v="0.12180832339152081"/>
    <n v="-0.24281739401971514"/>
    <n v="45.620769963835521"/>
    <n v="0.25717257214751138"/>
    <n v="1.7079822849692339"/>
    <n v="336.34362612299998"/>
    <n v="0.26054389448587489"/>
    <n v="26.404467097999998"/>
    <n v="26.404467097999998"/>
    <n v="2098.99080417"/>
    <n v="9.8508302350224888"/>
    <n v="9.8508302350224888"/>
    <n v="0.71156691194997856"/>
    <n v="3.6283825331444501"/>
    <n v="2.0453851820641439E-2"/>
    <n v="2.0453851820641439E-2"/>
    <n v="1.6259539237068756"/>
    <n v="17.553025422999998"/>
    <n v="2.4120574224153835"/>
    <n v="0"/>
    <n v="0"/>
    <n v="8.8514416750000002"/>
    <n v="1.2163251107290671"/>
    <n v="716.91766549799991"/>
    <n v="0.55535026112331498"/>
    <n v="305.58702180699999"/>
    <n v="305.58702180699999"/>
    <n v="105.89277682500011"/>
    <n v="41.992387430691068"/>
    <n v="14.551306806987057"/>
    <n v="4.114778903251004E-2"/>
    <n v="4.114778903251004E-2"/>
    <n v="-0.93717803859481674"/>
    <n v="0.23671872032686997"/>
    <n v="8.2028361262358629E-2"/>
    <n v="309.93915902499998"/>
    <n v="490.7252038659999"/>
    <n v="0.24009004266523346"/>
    <n v="0.38013342845648612"/>
    <n v="505.51961644900001"/>
    <n v="71.308833010960669"/>
    <n v="1433.9102802984221"/>
    <n v="20028.526402493168"/>
    <n v="8.0300044343690979E-2"/>
    <n v="1044.3167612819241"/>
    <n v="13417.232759312688"/>
    <n v="5.8986776465688617E-2"/>
    <n v="968.34174567667264"/>
    <n v="16848.285973969821"/>
    <n v="0.18249515097833435"/>
    <n v="37.028325921336346"/>
    <n v="3003.6696522644997"/>
    <n v="0.6737123271299057"/>
  </r>
  <r>
    <x v="85"/>
    <x v="1"/>
    <x v="1"/>
    <x v="7"/>
    <n v="129092.8834800366"/>
    <n v="4733.6298160173164"/>
    <n v="1140.62903729"/>
    <n v="0.88357236010332907"/>
    <n v="2163.1337245949999"/>
    <n v="14163.894842818998"/>
    <n v="0.15233688469838969"/>
    <n v="0.21804110907712682"/>
    <n v="0.12883047947533921"/>
    <n v="766.95696353599999"/>
    <n v="0.59411250478002142"/>
    <n v="1511.647058944"/>
    <n v="9516.285128124"/>
    <n v="0.27761286332589474"/>
    <n v="0.25741534913201414"/>
    <n v="0.11344311104622884"/>
    <n v="303.68403959099999"/>
    <n v="4903.0297082310017"/>
    <n v="0.25825392078224674"/>
    <n v="0.23102031513502497"/>
    <n v="440.80031487500003"/>
    <n v="4527.2168380193334"/>
    <n v="-1.7838905929175586E-2"/>
    <n v="0.31494351858172354"/>
    <n v="215.205823501"/>
    <n v="197.224498662"/>
    <n v="0.35826635115185335"/>
    <n v="0.34471124954375676"/>
    <n v="93.895250098000005"/>
    <n v="7.2734644673515494E-2"/>
    <n v="26.120502226999999"/>
    <n v="2.0233882397583419E-2"/>
    <n v="253.65632142899997"/>
    <n v="53.586007205442208"/>
    <n v="127.39420744300001"/>
    <n v="17.505936226411244"/>
    <n v="36.005794992219997"/>
    <n v="0"/>
    <n v="0"/>
    <n v="0"/>
    <n v="126.26211398599996"/>
    <n v="127.39420744300001"/>
    <n v="823.26688017400011"/>
    <n v="0.63773219559489747"/>
    <n v="1513.7800785740001"/>
    <n v="11831.89194003"/>
    <n v="0.10327527614621679"/>
    <n v="8.8278981592557537E-2"/>
    <n v="0.21038238410676247"/>
    <n v="519.31769039900007"/>
    <n v="990.05609936100007"/>
    <n v="6150.6329660669999"/>
    <n v="0.17462885107039616"/>
    <n v="0.15265806424871919"/>
    <n v="0.16110250465758247"/>
    <n v="361.47804531600002"/>
    <n v="157.83964508300005"/>
    <n v="34.717312288999999"/>
    <n v="18.946155934"/>
    <n v="2.7132790780788034"/>
    <n v="1.4676375198428271E-2"/>
    <n v="112.04403393500002"/>
    <n v="128.33728794999999"/>
    <n v="9.9043996669999999"/>
    <n v="317.36215711599993"/>
    <n v="649.35364602099992"/>
    <n v="2332.0029027889996"/>
    <n v="0.66819505490885422"/>
    <n v="0.33560749516387811"/>
    <n v="-0.15875113290652443"/>
    <n v="43.610473306918585"/>
    <n v="0.2458401645084316"/>
    <n v="1.8064534929608487"/>
    <n v="336.30831304999992"/>
    <n v="0.2605165397068599"/>
    <n v="160.07253134299998"/>
    <n v="186.47699844099998"/>
    <n v="2219.7014440759999"/>
    <n v="3.0666879943816046"/>
    <n v="3.4616742382385546"/>
    <n v="0.79812687713991504"/>
    <n v="21.996443806478172"/>
    <n v="0.12399795172888378"/>
    <n v="0.14445180354952522"/>
    <n v="1.7194607357416898"/>
    <n v="91.158531441999997"/>
    <n v="12.526593398141527"/>
    <n v="0"/>
    <n v="0"/>
    <n v="68.913999900999983"/>
    <n v="9.4698504083366437"/>
    <n v="983.33941151700014"/>
    <n v="0.7617301473237813"/>
    <n v="157.28962577299995"/>
    <n v="462.87664757999994"/>
    <n v="112.30145871299999"/>
    <n v="21.614029500440413"/>
    <n v="15.431958907883246"/>
    <n v="4.2475091439543089E-2"/>
    <n v="4.159843897886395E-2"/>
    <n v="-0.92696412463857902"/>
    <n v="0.12184221277954785"/>
    <n v="8.6992757219158945E-2"/>
    <n v="176.23578170699994"/>
    <n v="498.05315301799982"/>
    <n v="0.13651858797797611"/>
    <n v="0.38580992196600877"/>
    <n v="563.17851294100001"/>
    <n v="71.244358478401026"/>
    <n v="1601.0096260966427"/>
    <n v="20275.922914866544"/>
    <n v="0.10409405298652863"/>
    <n v="1076.5160637505303"/>
    <n v="13626.020456447593"/>
    <n v="8.884944212374668E-2"/>
    <n v="1155.55378384604"/>
    <n v="16925.218850601839"/>
    <n v="0.18397811452707402"/>
    <n v="224.68099195745972"/>
    <n v="3171.4538188549632"/>
    <n v="0.75763694037257934"/>
  </r>
  <r>
    <x v="86"/>
    <x v="2"/>
    <x v="2"/>
    <x v="7"/>
    <n v="129092.8834800366"/>
    <n v="4733.6298160173164"/>
    <n v="1091.1580805890001"/>
    <n v="0.84525037412905935"/>
    <n v="3254.2918051839997"/>
    <n v="14269.590819175999"/>
    <n v="0.13681752040651629"/>
    <n v="0.10725524188408242"/>
    <n v="0.13793223412334155"/>
    <n v="737.63733482300006"/>
    <n v="0.57140046371113162"/>
    <n v="2249.284393767"/>
    <n v="9636.3384681010011"/>
    <n v="0.19439192236019043"/>
    <n v="0.23602678850346814"/>
    <n v="0.11994120705369671"/>
    <n v="323.9167264059999"/>
    <n v="4995.5643564000011"/>
    <n v="0.27820646330922028"/>
    <n v="0.39992141515047885"/>
    <n v="441.22107509"/>
    <n v="4628.9812373930008"/>
    <n v="1.3257450485431033E-3"/>
    <n v="0.29978611897650831"/>
    <n v="232.38655959300002"/>
    <n v="237.613145632"/>
    <n v="0.39498774055906183"/>
    <n v="0.4196936245425642"/>
    <n v="94.581300210999999"/>
    <n v="7.3266083816019484E-2"/>
    <n v="85.052168069999993"/>
    <n v="6.5884474633454732E-2"/>
    <n v="173.887277485"/>
    <n v="36.734447821967983"/>
    <n v="113.415044904"/>
    <n v="15.584982889377725"/>
    <n v="51.590777881597724"/>
    <n v="0"/>
    <n v="0"/>
    <n v="0"/>
    <n v="60.472232581"/>
    <n v="113.415044904"/>
    <n v="947.86995608400002"/>
    <n v="0.73425422884026148"/>
    <n v="2461.6500346580001"/>
    <n v="11868.471473524"/>
    <n v="4.0140368632467727E-2"/>
    <n v="6.922467967235213E-2"/>
    <n v="0.20629176187451748"/>
    <n v="521.03197209100006"/>
    <n v="1511.0880714520001"/>
    <n v="6228.6524874459992"/>
    <n v="0.17611135139341738"/>
    <n v="0.16063850449032535"/>
    <n v="0.16731597533643194"/>
    <n v="362.40031428100002"/>
    <n v="158.63165781000004"/>
    <n v="77.888768764000005"/>
    <n v="54.889295213999993"/>
    <n v="7.8606962189819996"/>
    <n v="4.2519226261212358E-2"/>
    <n v="110.31340942899999"/>
    <n v="127.788107091"/>
    <n v="55.958403494999999"/>
    <n v="143.28812450500004"/>
    <n v="792.64177052599996"/>
    <n v="2401.1193456519995"/>
    <n v="0.93184408567949273"/>
    <n v="0.41452828662149144"/>
    <n v="-0.11106644146380806"/>
    <n v="19.690006476228014"/>
    <n v="0.11099614528879793"/>
    <n v="1.8599935805317398"/>
    <n v="198.17741971900003"/>
    <n v="0.15351537155001027"/>
    <n v="93.985145602999992"/>
    <n v="280.46214404399996"/>
    <n v="2154.7576818699999"/>
    <n v="-0.40863404336767428"/>
    <n v="0.39725124216670005"/>
    <n v="0.60828370008650956"/>
    <n v="12.915013941212742"/>
    <n v="7.2804280971486862E-2"/>
    <n v="0.21725608452101206"/>
    <n v="1.6691529569894683"/>
    <n v="59.602106168999995"/>
    <n v="8.1902520569559698"/>
    <n v="0"/>
    <n v="0"/>
    <n v="34.383039433999997"/>
    <n v="4.7247618842567736"/>
    <n v="1041.8551016870001"/>
    <n v="0.80705850981174843"/>
    <n v="49.302978902000049"/>
    <n v="512.179626482"/>
    <n v="246.36166378200005"/>
    <n v="6.7749925350152713"/>
    <n v="33.853906400963552"/>
    <n v="-1.5816964656778265"/>
    <n v="0.42417121856715223"/>
    <n v="-0.81902955699782143"/>
    <n v="3.8191864317311065E-2"/>
    <n v="0.19084062354227166"/>
    <n v="104.19227411600005"/>
    <n v="653.61422151399995"/>
    <n v="8.0711090578523423E-2"/>
    <n v="0.50631313198227323"/>
    <n v="560.29804871800002"/>
    <n v="71.889103803997415"/>
    <n v="1517.8351416982414"/>
    <n v="20366.632264161581"/>
    <n v="0.11263272788169054"/>
    <n v="1026.0766872739669"/>
    <n v="13757.72480384654"/>
    <n v="9.4473755823727856E-2"/>
    <n v="1318.5168626782818"/>
    <n v="16924.02381277864"/>
    <n v="0.1797318419884395"/>
    <n v="130.73628774013721"/>
    <n v="3072.0325566308065"/>
    <n v="0.57192943351057601"/>
  </r>
  <r>
    <x v="87"/>
    <x v="3"/>
    <x v="3"/>
    <x v="7"/>
    <n v="129092.8834800366"/>
    <n v="4733.6298160173164"/>
    <n v="1309.3331825929999"/>
    <n v="1.0142566710855756"/>
    <n v="4563.6249877769997"/>
    <n v="14247.279383465"/>
    <n v="8.8059724788168925E-2"/>
    <n v="-1.6754797341813621E-2"/>
    <n v="0.11143782505859634"/>
    <n v="1007.7679216779999"/>
    <n v="0.7806533516883174"/>
    <n v="3257.0523154449997"/>
    <n v="9710.5867446320008"/>
    <n v="7.95358479245587E-2"/>
    <n v="0.1829675795672292"/>
    <n v="0.11225508644326609"/>
    <n v="573.18531854599996"/>
    <n v="4946.9447884040001"/>
    <n v="0.2036706546772975"/>
    <n v="-7.8191035561628874E-2"/>
    <n v="452.34863107999996"/>
    <n v="4749.3883252566666"/>
    <n v="3.6331135046558938E-2"/>
    <n v="0.36273581997898585"/>
    <n v="247.168826389"/>
    <n v="234.312823509"/>
    <n v="0.44013579138472192"/>
    <n v="0.57641191254618129"/>
    <n v="96.813204461999987"/>
    <n v="7.4994997285788831E-2"/>
    <n v="47.854971185999993"/>
    <n v="3.7070185354873157E-2"/>
    <n v="156.89708526700002"/>
    <n v="33.145195413486483"/>
    <n v="110.32043213499999"/>
    <n v="15.159735188819669"/>
    <n v="66.750513070417398"/>
    <n v="0"/>
    <n v="0"/>
    <n v="0"/>
    <n v="46.576653132000033"/>
    <n v="110.32043213499999"/>
    <n v="985.22358603799989"/>
    <n v="0.76318969681265081"/>
    <n v="3446.8736206960002"/>
    <n v="12005.670009476"/>
    <n v="0.16178594716994077"/>
    <n v="9.4141117458736545E-2"/>
    <n v="0.2150053073854914"/>
    <n v="522.1851666959999"/>
    <n v="2033.273238148"/>
    <n v="6308.4007378879996"/>
    <n v="0.18024773139910644"/>
    <n v="0.16561209619307937"/>
    <n v="0.17247986656433856"/>
    <n v="362.65443722700002"/>
    <n v="159.53072946899988"/>
    <n v="106.02431774000001"/>
    <n v="14.714246821000001"/>
    <n v="2.1072273546245395"/>
    <n v="1.1398185883171062E-2"/>
    <n v="118.55509077800001"/>
    <n v="205.88447335000001"/>
    <n v="17.860290653"/>
    <n v="324.10959655500005"/>
    <n v="1116.7513670809999"/>
    <n v="2241.6093739889993"/>
    <n v="-0.32982530514790542"/>
    <n v="6.9708542927459982E-2"/>
    <n v="-0.23692892850318126"/>
    <n v="44.537675939452399"/>
    <n v="0.25106697427292463"/>
    <n v="1.7364314078054117"/>
    <n v="338.82384337600007"/>
    <n v="0.26246516015609567"/>
    <n v="129.139390975"/>
    <n v="409.60153501899993"/>
    <n v="2167.7668634070001"/>
    <n v="0.11202237212829069"/>
    <n v="0.29271210065487541"/>
    <n v="0.59886693817829939"/>
    <n v="17.745751459990405"/>
    <n v="0.10003602638171034"/>
    <n v="0.31729211090272241"/>
    <n v="1.6792303378537761"/>
    <n v="89.062279715000003"/>
    <n v="12.238535959864473"/>
    <n v="0"/>
    <n v="0"/>
    <n v="40.077111259999995"/>
    <n v="5.5072155001259313"/>
    <n v="1114.3629770129999"/>
    <n v="0.86322572319436108"/>
    <n v="194.97020558000006"/>
    <n v="707.14983206200009"/>
    <n v="73.842510581999662"/>
    <n v="26.791924479461994"/>
    <n v="10.147104071627183"/>
    <n v="-0.46945346600710647"/>
    <n v="-2.7468521965370307E-2"/>
    <n v="-0.95331744684727748"/>
    <n v="0.1510309478912143"/>
    <n v="5.7201069951635972E-2"/>
    <n v="209.68445240100004"/>
    <n v="456.1560071289997"/>
    <n v="0.16242913377438534"/>
    <n v="0.35335488280385446"/>
    <n v="562.85042470799999"/>
    <n v="72.469374597034175"/>
    <n v="1806.7400055175647"/>
    <n v="20234.047572036416"/>
    <n v="8.3183654244806782E-2"/>
    <n v="1390.6121410343217"/>
    <n v="13788.816785610445"/>
    <n v="8.3146486490517812E-2"/>
    <n v="1359.5033647196954"/>
    <n v="17048.51604821816"/>
    <n v="0.18526288941061941"/>
    <n v="178.19857242190835"/>
    <n v="3081.1062888289234"/>
    <n v="0.56027837331284225"/>
  </r>
  <r>
    <x v="88"/>
    <x v="4"/>
    <x v="4"/>
    <x v="7"/>
    <n v="129092.8834800366"/>
    <n v="4733.6298160173164"/>
    <n v="1536.6515740680002"/>
    <n v="1.1903456895868576"/>
    <n v="6100.2765618449994"/>
    <n v="14589.708062138001"/>
    <n v="0.13209158873479088"/>
    <n v="0.28673766010803114"/>
    <n v="0.13718746129582615"/>
    <n v="1108.037842468"/>
    <n v="0.85832604602046181"/>
    <n v="4365.0901579129995"/>
    <n v="9936.2955432889994"/>
    <n v="0.25581023342732467"/>
    <n v="0.20064577843858933"/>
    <n v="0.13701240443469676"/>
    <n v="602.92384375199993"/>
    <n v="4950.8657940679996"/>
    <n v="0.17763999082950388"/>
    <n v="6.5458882908062677E-3"/>
    <n v="474.09950435600001"/>
    <n v="4972.2683665493332"/>
    <n v="0.11814047465990862"/>
    <n v="0.88719257088961245"/>
    <n v="228.90403583100002"/>
    <n v="250.178745663"/>
    <n v="0.31547659273745587"/>
    <n v="0.7206406207786753"/>
    <n v="90.015126281000008"/>
    <n v="6.972896092674255E-2"/>
    <n v="82.54706309800001"/>
    <n v="6.394393003915308E-2"/>
    <n v="256.05154222100003"/>
    <n v="54.092008072661542"/>
    <n v="119.067152028"/>
    <n v="16.361669905558269"/>
    <n v="83.112182975975671"/>
    <n v="0"/>
    <n v="0"/>
    <n v="0"/>
    <n v="136.98439019300002"/>
    <n v="119.067152028"/>
    <n v="905.04170743199995"/>
    <n v="0.70107792392131274"/>
    <n v="4351.9153281280005"/>
    <n v="12001.653042246"/>
    <n v="-4.4188206349756731E-3"/>
    <n v="7.2069466106015057E-2"/>
    <n v="0.18622616894899524"/>
    <n v="518.55041355999992"/>
    <n v="2551.8236517079999"/>
    <n v="6377.3201062839998"/>
    <n v="0.1532798260646393"/>
    <n v="0.16308477736893967"/>
    <n v="0.1739050982180701"/>
    <n v="362.99581262800001"/>
    <n v="155.55460093199991"/>
    <n v="97.035298397000005"/>
    <n v="31.982996918000005"/>
    <n v="4.5802851351042966"/>
    <n v="2.4775182067217495E-2"/>
    <n v="111.681231516"/>
    <n v="133.24841913399999"/>
    <n v="12.543347907000001"/>
    <n v="631.60986663600022"/>
    <n v="1748.3612337170002"/>
    <n v="2588.0550198919996"/>
    <n v="1.2148987170006111"/>
    <n v="0.31540644222237368"/>
    <n v="-4.5749504870817637E-2"/>
    <n v="86.792973300996678"/>
    <n v="0.48926776566554475"/>
    <n v="2.0048006908856641"/>
    <n v="663.59286355400025"/>
    <n v="0.51404294773276227"/>
    <n v="139.663017612"/>
    <n v="549.2645526309999"/>
    <n v="2179.802747661"/>
    <n v="9.4305058315764079E-2"/>
    <n v="0.23574208197376367"/>
    <n v="0.60856687398478537"/>
    <n v="19.191860670727579"/>
    <n v="0.10818800684206423"/>
    <n v="0.42548011774478661"/>
    <n v="1.6885537675654234"/>
    <n v="81.210647107"/>
    <n v="11.159600092467532"/>
    <n v="0"/>
    <n v="0"/>
    <n v="58.452370505000005"/>
    <n v="8.0322605782600487"/>
    <n v="1044.704725044"/>
    <n v="0.80926593076337716"/>
    <n v="491.94684902400024"/>
    <n v="1199.0966810860004"/>
    <n v="408.25227223100023"/>
    <n v="67.6011126302691"/>
    <n v="56.100182146516204"/>
    <n v="2.1227367296246551"/>
    <n v="0.35543237508194014"/>
    <n v="-0.69915370573862012"/>
    <n v="0.38107975882348055"/>
    <n v="0.31624692332024162"/>
    <n v="523.92984594200027"/>
    <n v="808.62293361000025"/>
    <n v="0.40585494089069801"/>
    <n v="0.62638846682439209"/>
    <n v="561.17015485800005"/>
    <n v="71.760154738878143"/>
    <n v="2141.3716005206365"/>
    <n v="20636.226955883209"/>
    <n v="0.10602928778870702"/>
    <n v="1544.0850796656496"/>
    <n v="14047.93252541613"/>
    <n v="0.104875672405909"/>
    <n v="1261.2036731599569"/>
    <n v="16985.823003630921"/>
    <n v="0.15500233076097114"/>
    <n v="194.62474421941781"/>
    <n v="3089.8627853128878"/>
    <n v="0.56879198183329072"/>
  </r>
  <r>
    <x v="89"/>
    <x v="5"/>
    <x v="5"/>
    <x v="7"/>
    <n v="129092.8834800366"/>
    <n v="4733.6298160173164"/>
    <n v="1348.71413611"/>
    <n v="1.0447625769538025"/>
    <n v="7448.9906979549996"/>
    <n v="14937.589616403002"/>
    <n v="0.16584784650026108"/>
    <n v="0.34759215534699339"/>
    <n v="0.16076160759075053"/>
    <n v="958.92734579599994"/>
    <n v="0.74281968141512"/>
    <n v="5324.0175037089994"/>
    <n v="10220.690454898"/>
    <n v="0.42161784548103332"/>
    <n v="0.23522758870774241"/>
    <n v="0.16987397856488817"/>
    <n v="458.00149634600001"/>
    <n v="5101.0453476459998"/>
    <n v="0.21445670725525368"/>
    <n v="0.48787799929905518"/>
    <n v="497.04065592400008"/>
    <n v="5087.8362477619994"/>
    <n v="0.13770784564102789"/>
    <n v="0.30295184577751022"/>
    <n v="231.91630799000001"/>
    <n v="255.109811777"/>
    <n v="0.19290900884581341"/>
    <n v="0.55051063913095777"/>
    <n v="91.942781948999993"/>
    <n v="7.1222192479121718E-2"/>
    <n v="99.44651183900001"/>
    <n v="7.7034852083367383E-2"/>
    <n v="198.397496526"/>
    <n v="41.912338783796912"/>
    <n v="117.02006054799999"/>
    <n v="16.080367846243334"/>
    <n v="99.192550822219005"/>
    <n v="0"/>
    <n v="0"/>
    <n v="0"/>
    <n v="81.377435978000008"/>
    <n v="117.02006054799999"/>
    <n v="1134.1617800519998"/>
    <n v="0.87856258956938615"/>
    <n v="5486.0771081800003"/>
    <n v="12222.113762912"/>
    <n v="0.24128320570641315"/>
    <n v="0.10315912861033349"/>
    <n v="0.18722873085929614"/>
    <n v="523.99289673199985"/>
    <n v="3075.8165484399997"/>
    <n v="6446.6429221850003"/>
    <n v="0.15246839152974112"/>
    <n v="0.16126238033999907"/>
    <n v="0.17618943909809892"/>
    <n v="362.712747116"/>
    <n v="161.28014961599985"/>
    <n v="101.84653248699999"/>
    <n v="15.261462385"/>
    <n v="2.1855940980511477"/>
    <n v="1.1822078780477537E-2"/>
    <n v="327.57747591600003"/>
    <n v="137.00150501200002"/>
    <n v="28.48190752"/>
    <n v="214.55235605800021"/>
    <n v="1962.9135897750004"/>
    <n v="2715.4758534909997"/>
    <n v="1.4623965013231324"/>
    <n v="0.38597122148584151"/>
    <n v="5.4912066699884354E-2"/>
    <n v="29.482815096268411"/>
    <n v="0.16619998738441641"/>
    <n v="2.1035054607877983"/>
    <n v="229.8138184430002"/>
    <n v="0.17802206616489397"/>
    <n v="146.85220017099999"/>
    <n v="696.11675280199984"/>
    <n v="2197.6302662180001"/>
    <n v="0.13817138189369182"/>
    <n v="0.21379109368714988"/>
    <n v="0.56080313606633903"/>
    <n v="20.179765646345821"/>
    <n v="0.11375700674755612"/>
    <n v="0.53923712449234273"/>
    <n v="1.7023636059363796"/>
    <n v="57.490605440999992"/>
    <n v="7.9000991698796259"/>
    <n v="0"/>
    <n v="0"/>
    <n v="89.361594730000007"/>
    <n v="12.279666476466195"/>
    <n v="1281.0139802229999"/>
    <n v="0.99231959631694222"/>
    <n v="67.700155887000221"/>
    <n v="1266.7968369730006"/>
    <n v="517.84558727300009"/>
    <n v="9.3030494499225913"/>
    <n v="71.160000190634563"/>
    <n v="-2.6160193514296131"/>
    <n v="0.50314050450040626"/>
    <n v="-0.55592154998803966"/>
    <n v="5.2442980636860294E-2"/>
    <n v="0.40114185485141918"/>
    <n v="82.961618272000223"/>
    <n v="880.20889574900013"/>
    <n v="6.4265059417337844E-2"/>
    <n v="0.68184153302696882"/>
    <n v="563.73056982900005"/>
    <n v="72.211476466795617"/>
    <n v="1867.7282367023302"/>
    <n v="21058.618754557981"/>
    <n v="0.12684576123518299"/>
    <n v="1327.9431369014249"/>
    <n v="14401.76038724862"/>
    <n v="0.13466609407866614"/>
    <n v="1570.6115364827249"/>
    <n v="17236.927702955651"/>
    <n v="0.15359253660927163"/>
    <n v="203.36407362966159"/>
    <n v="3106.8979192932811"/>
    <n v="0.52010021661433181"/>
  </r>
  <r>
    <x v="90"/>
    <x v="6"/>
    <x v="6"/>
    <x v="7"/>
    <n v="129092.8834800366"/>
    <n v="4733.6298160173164"/>
    <n v="1329.911541814"/>
    <n v="1.0301974097740736"/>
    <n v="8778.9022397689987"/>
    <n v="14955.3472219"/>
    <n v="0.13989697650915867"/>
    <n v="1.3533172446856812E-2"/>
    <n v="0.14211174788939451"/>
    <n v="1008.3764489549999"/>
    <n v="0.78112473884816347"/>
    <n v="6332.3939526639988"/>
    <n v="10347.543552548999"/>
    <n v="0.14390214106450117"/>
    <n v="0.21972093165426321"/>
    <n v="0.18575107061346641"/>
    <n v="538.02596654800016"/>
    <n v="5118.352625304"/>
    <n v="0.19284802697060743"/>
    <n v="3.3237289206756726E-2"/>
    <n v="492.83894598799998"/>
    <n v="5203.6288703246664"/>
    <n v="0.18159739683941156"/>
    <n v="0.30710449981511911"/>
    <n v="235.93458281399998"/>
    <n v="262.979237512"/>
    <n v="0.17119036364668072"/>
    <n v="0.41675762935531169"/>
    <n v="100.93714282799999"/>
    <n v="7.8189548569196909E-2"/>
    <n v="38.845120503000004"/>
    <n v="3.0090830304373171E-2"/>
    <n v="181.75282952800001"/>
    <n v="38.396080089110015"/>
    <n v="124.90430323899999"/>
    <n v="17.163784843864278"/>
    <n v="116.35633566608328"/>
    <n v="0"/>
    <n v="0"/>
    <n v="0"/>
    <n v="56.84852628900002"/>
    <n v="124.90430323899999"/>
    <n v="947.84010428400029"/>
    <n v="0.73423110456013463"/>
    <n v="6433.9172124640008"/>
    <n v="12249.53304715"/>
    <n v="2.9789943513696349E-2"/>
    <n v="9.1700616801634549E-2"/>
    <n v="0.17713012208160306"/>
    <n v="532.49831833000019"/>
    <n v="3608.3148667699998"/>
    <n v="6511.1536007480008"/>
    <n v="0.13784697090529718"/>
    <n v="0.15774641039144099"/>
    <n v="0.17382851061917437"/>
    <n v="361.79498266100001"/>
    <n v="170.70333566900018"/>
    <n v="80.456538577000003"/>
    <n v="20.188809864"/>
    <n v="2.891239553085279"/>
    <n v="1.563897971736147E-2"/>
    <n v="150.17702791400001"/>
    <n v="128.16501265799999"/>
    <n v="36.354396941000005"/>
    <n v="382.07143752999968"/>
    <n v="2344.9850273050001"/>
    <n v="2705.8141747499994"/>
    <n v="-2.466393148726409E-2"/>
    <n v="0.29700062088761525"/>
    <n v="6.5524028175814042E-3"/>
    <n v="52.502530166656804"/>
    <n v="0.29596630521393896"/>
    <n v="2.0960211762319467"/>
    <n v="402.26024739399969"/>
    <n v="0.31160528493130041"/>
    <n v="117.58548041299998"/>
    <n v="813.70223321499986"/>
    <n v="2197.971747181"/>
    <n v="2.9125666524676408E-3"/>
    <n v="0.17799777666277183"/>
    <n v="0.58863844844698998"/>
    <n v="16.15806528866641"/>
    <n v="9.108595086202706E-2"/>
    <n v="0.63032307535436982"/>
    <n v="1.7026281293971581"/>
    <n v="53.39386829099999"/>
    <n v="7.3371440660036651"/>
    <n v="0"/>
    <n v="0"/>
    <n v="64.191612121999995"/>
    <n v="8.8209212226627454"/>
    <n v="1065.4255846970002"/>
    <n v="0.82531705542216149"/>
    <n v="264.48595711699971"/>
    <n v="1531.2827940900004"/>
    <n v="507.84242756899971"/>
    <n v="36.344464877990397"/>
    <n v="69.785411193570539"/>
    <n v="-3.644282811592725E-2"/>
    <n v="0.37057485245061428"/>
    <n v="-0.61074224805174482"/>
    <n v="0.20488035435191188"/>
    <n v="0.39339304683478876"/>
    <n v="284.67476698099972"/>
    <n v="854.50033102199984"/>
    <n v="0.22051933406927338"/>
    <n v="0.66192675226294939"/>
    <n v="569.82765529100004"/>
    <n v="72.275950999355246"/>
    <n v="1840.0471020102714"/>
    <n v="20998.431724703016"/>
    <n v="0.10534840098852416"/>
    <n v="1395.1756220599509"/>
    <n v="14520.332164422947"/>
    <n v="0.14663799075524397"/>
    <n v="1311.4183780057847"/>
    <n v="17215.411728121711"/>
    <n v="0.14082516436726356"/>
    <n v="162.68963436267885"/>
    <n v="3099.7972239202454"/>
    <n v="0.54515824788270573"/>
  </r>
  <r>
    <x v="91"/>
    <x v="7"/>
    <x v="7"/>
    <x v="7"/>
    <n v="129092.8834800366"/>
    <n v="4733.6298160173164"/>
    <n v="1205.2821447450001"/>
    <n v="0.93365498721034412"/>
    <n v="9984.1843845139992"/>
    <n v="15078.036636179"/>
    <n v="0.13662263987197276"/>
    <n v="0.11332924268407818"/>
    <n v="0.14002604670929375"/>
    <n v="868.84863660800011"/>
    <n v="0.67304146687711253"/>
    <n v="7201.2425892719984"/>
    <n v="10483.549033837999"/>
    <n v="0.18558607022780782"/>
    <n v="0.21549856261527811"/>
    <n v="0.18518569484038139"/>
    <n v="325.88071795299999"/>
    <n v="5089.5229491330001"/>
    <n v="0.15107286233969486"/>
    <n v="-8.1276660195420569E-2"/>
    <n v="535.44200346400009"/>
    <n v="5373.0442678113332"/>
    <n v="0.22708837211448141"/>
    <n v="0.4628499533095638"/>
    <n v="227.38738266999999"/>
    <n v="283.22767239399997"/>
    <n v="0.12624699335270928"/>
    <n v="0.57008956382406817"/>
    <n v="105.496242326"/>
    <n v="8.1721191348486946E-2"/>
    <n v="56.798387264999995"/>
    <n v="4.3998077766837944E-2"/>
    <n v="174.138878546"/>
    <n v="36.787599646419615"/>
    <n v="128.97815725100003"/>
    <n v="17.723595450337037"/>
    <n v="134.07993111642031"/>
    <n v="0"/>
    <n v="0"/>
    <n v="0"/>
    <n v="45.160721294999973"/>
    <n v="128.97815725100003"/>
    <n v="1000.2794962620001"/>
    <n v="0.77485254748119947"/>
    <n v="7434.1967087260009"/>
    <n v="12337.701950045001"/>
    <n v="9.666470660046822E-2"/>
    <n v="9.2365922470443396E-2"/>
    <n v="0.16006783670507385"/>
    <n v="520.10379078900007"/>
    <n v="4128.4186575590002"/>
    <n v="6550.2787983250018"/>
    <n v="8.1344987342825137E-2"/>
    <n v="0.14753211735814054"/>
    <n v="0.16408654406247281"/>
    <n v="364.76935802499997"/>
    <n v="155.3344327640001"/>
    <n v="116.772879749"/>
    <n v="32.201730186999995"/>
    <n v="4.6116099275595515"/>
    <n v="2.4944620740445223E-2"/>
    <n v="161.05838307299999"/>
    <n v="147.83983014899999"/>
    <n v="22.302882314999998"/>
    <n v="205.00264848300003"/>
    <n v="2549.9876757880002"/>
    <n v="2740.3346861339992"/>
    <n v="0.20248755659341588"/>
    <n v="0.28885663047804822"/>
    <n v="5.7751159103841765E-2"/>
    <n v="28.170537441386578"/>
    <n v="0.15880243972914462"/>
    <n v="2.1227620084555432"/>
    <n v="237.20437867000004"/>
    <n v="0.18374706046958988"/>
    <n v="165.840449124"/>
    <n v="979.54268233899984"/>
    <n v="2183.9158282049998"/>
    <n v="-7.813342272806012E-2"/>
    <n v="0.12507495732842888"/>
    <n v="0.50160841979449189"/>
    <n v="22.789044999735314"/>
    <n v="0.12846598871551751"/>
    <n v="0.75878906406988722"/>
    <n v="1.6917399079885982"/>
    <n v="88.379591563000005"/>
    <n v="12.144724039437984"/>
    <n v="0"/>
    <n v="0"/>
    <n v="77.460857560999997"/>
    <n v="10.644320960297332"/>
    <n v="1166.1199453860002"/>
    <n v="0.90331853619671709"/>
    <n v="39.162199359000027"/>
    <n v="1570.4449934490003"/>
    <n v="556.41885792899996"/>
    <n v="5.3814924416512646"/>
    <n v="76.460564711593364"/>
    <n v="-5.159893607331214"/>
    <n v="0.41757173897812749"/>
    <n v="-0.51033835701306707"/>
    <n v="3.033645101362711E-2"/>
    <n v="0.43102210046694528"/>
    <n v="71.363929546000023"/>
    <n v="918.00492150000002"/>
    <n v="5.5281071754072326E-2"/>
    <n v="0.71111969672748354"/>
    <n v="568.924543632"/>
    <n v="72.920696324951635"/>
    <n v="1652.8670260826661"/>
    <n v="21099.449097409743"/>
    <n v="0.10099604974970422"/>
    <n v="1191.4979976825891"/>
    <n v="14661.331332253623"/>
    <n v="0.14364631036651399"/>
    <n v="1371.7360731232204"/>
    <n v="17279.676885984099"/>
    <n v="0.12183606730824525"/>
    <n v="227.42576179604245"/>
    <n v="3069.3493563973416"/>
    <n v="0.45800673019240068"/>
  </r>
  <r>
    <x v="92"/>
    <x v="8"/>
    <x v="8"/>
    <x v="7"/>
    <n v="129092.8834800366"/>
    <n v="4733.6298160173164"/>
    <n v="1396.3915642619995"/>
    <n v="1.0816952310759582"/>
    <n v="11380.575948775999"/>
    <n v="15287.336503621"/>
    <n v="0.14134788848983026"/>
    <n v="0.17631314244946328"/>
    <n v="0.14744202865649814"/>
    <n v="1065.8060441059997"/>
    <n v="0.82561177299197896"/>
    <n v="8267.0486333779991"/>
    <n v="10706.909153106"/>
    <n v="0.26513288590119477"/>
    <n v="0.22167773491649934"/>
    <n v="0.20787008273780616"/>
    <n v="548.47128493200023"/>
    <n v="5158.2366349470003"/>
    <n v="0.13904598425152392"/>
    <n v="0.1432258414255978"/>
    <n v="516.992543802"/>
    <n v="5522.6435235839999"/>
    <n v="0.28751300551693793"/>
    <n v="0.40719104198964673"/>
    <n v="231.21422261200001"/>
    <n v="261.54692818199999"/>
    <n v="0.16242113449446949"/>
    <n v="0.40880898357187734"/>
    <n v="71.411874333"/>
    <n v="5.5318211513993638E-2"/>
    <n v="64.825457905999997"/>
    <n v="5.0216135977801474E-2"/>
    <n v="194.34818791699999"/>
    <n v="41.056904631489893"/>
    <n v="133.56201015399998"/>
    <n v="18.353487799461867"/>
    <n v="152.43341891588219"/>
    <n v="0"/>
    <n v="0"/>
    <n v="0"/>
    <n v="60.786177763000012"/>
    <n v="133.56201015399998"/>
    <n v="999.63427546599985"/>
    <n v="0.77435273619911582"/>
    <n v="8433.830984192"/>
    <n v="12397.198382347"/>
    <n v="6.3284796729133452E-2"/>
    <n v="8.8836201240175328E-2"/>
    <n v="0.14874788613389578"/>
    <n v="528.77068899400001"/>
    <n v="4657.1893465530002"/>
    <n v="6594.1901256780002"/>
    <n v="9.056508098427285E-2"/>
    <n v="0.14076642498532554"/>
    <n v="0.15514186514811401"/>
    <n v="359.92303583099999"/>
    <n v="168.84765316300002"/>
    <n v="112.44248537499999"/>
    <n v="34.039806681000002"/>
    <n v="4.8748408706834176"/>
    <n v="2.6368461036246078E-2"/>
    <n v="134.73444554"/>
    <n v="137.98863823199997"/>
    <n v="51.658210644"/>
    <n v="396.75728879599967"/>
    <n v="2946.7449645839997"/>
    <n v="2890.1381212739993"/>
    <n v="0.60660497061395113"/>
    <n v="0.32411667054139071"/>
    <n v="0.14187409275372298"/>
    <n v="54.520593474662277"/>
    <n v="0.30734249487684245"/>
    <n v="2.238805148171426"/>
    <n v="430.79709547699969"/>
    <n v="0.33371095591308853"/>
    <n v="192.467079993"/>
    <n v="1172.0097623319998"/>
    <n v="2099.9563204020001"/>
    <n v="-0.30373166514995742"/>
    <n v="2.1739308736074214E-2"/>
    <n v="0.25172633134874389"/>
    <n v="26.447956274217436"/>
    <n v="0.14909193659986983"/>
    <n v="0.90788100066975708"/>
    <n v="1.6267018473770052"/>
    <n v="125.43722925900001"/>
    <n v="17.237017128963974"/>
    <n v="0"/>
    <n v="0"/>
    <n v="67.029850733999993"/>
    <n v="9.2109391452534624"/>
    <n v="1192.1013554589999"/>
    <n v="0.92344467279898579"/>
    <n v="204.29020880299967"/>
    <n v="1774.7352022519999"/>
    <n v="790.18180087199971"/>
    <n v="28.072637200444841"/>
    <n v="108.58321183500638"/>
    <n v="-7.9314983751622465"/>
    <n v="0.64575888674184023"/>
    <n v="-7.4077898307401635E-2"/>
    <n v="0.1582505582769726"/>
    <n v="0.61210330079442088"/>
    <n v="238.33001548399966"/>
    <n v="1147.8810105659998"/>
    <n v="0.1846190193132187"/>
    <n v="0.88918999996116155"/>
    <n v="556.990090345"/>
    <n v="72.662798194713091"/>
    <n v="1921.7420729107018"/>
    <n v="21325.814354696304"/>
    <n v="0.10684525002224698"/>
    <n v="1466.783650761673"/>
    <n v="14924.953261630639"/>
    <n v="0.1641860130783892"/>
    <n v="1375.7167358010345"/>
    <n v="17312.710569531577"/>
    <n v="0.10969040911057593"/>
    <n v="264.87705507466103"/>
    <n v="2939.4403731003667"/>
    <n v="0.21348524453500994"/>
  </r>
  <r>
    <x v="93"/>
    <x v="9"/>
    <x v="9"/>
    <x v="7"/>
    <n v="129092.8834800366"/>
    <n v="4733.6298160173164"/>
    <n v="1404.4151720910002"/>
    <n v="1.0879106068679487"/>
    <n v="12784.991120866998"/>
    <n v="15585.360214175998"/>
    <n v="0.15413387846848159"/>
    <n v="0.26936551927222463"/>
    <n v="0.1596698202795872"/>
    <n v="965.12296362400014"/>
    <n v="0.74761903027230026"/>
    <n v="9232.1715970019995"/>
    <n v="10953.281823453"/>
    <n v="0.34277922757250323"/>
    <n v="0.23330544816315824"/>
    <n v="0.23187654843484484"/>
    <n v="347.37048033499991"/>
    <n v="5217.2602671210007"/>
    <n v="0.1386556256308531"/>
    <n v="0.20469664416461297"/>
    <n v="622.84633162000011"/>
    <n v="5725.6573439326667"/>
    <n v="0.34466432079672238"/>
    <n v="0.48355907391236075"/>
    <n v="257.30770817299998"/>
    <n v="304.08620402000003"/>
    <n v="0.2251892329485119"/>
    <n v="0.45118528457764717"/>
    <n v="106.81847505799999"/>
    <n v="8.2745440475437818E-2"/>
    <n v="135.95505471299998"/>
    <n v="0.10531568514698533"/>
    <n v="196.51867869599999"/>
    <n v="41.515430300661492"/>
    <n v="134.12176689399999"/>
    <n v="18.430407040842042"/>
    <n v="170.86382595672421"/>
    <n v="0"/>
    <n v="0"/>
    <n v="0"/>
    <n v="62.396911802000005"/>
    <n v="134.12176689399999"/>
    <n v="997.7368778719997"/>
    <n v="0.77288294364134591"/>
    <n v="9431.5678620639992"/>
    <n v="12379.078297819999"/>
    <n v="-1.7837240081722494E-2"/>
    <n v="7.6468012541469399E-2"/>
    <n v="0.12169425105755405"/>
    <n v="533.41336676999981"/>
    <n v="5190.602713323"/>
    <n v="6652.6043292780005"/>
    <n v="0.12297748739210634"/>
    <n v="0.13891240082898393"/>
    <n v="0.15258399957948598"/>
    <n v="371.31690837000002"/>
    <n v="162.09645839999979"/>
    <n v="135.27421596900001"/>
    <n v="45.437904380999996"/>
    <n v="6.5071624945020616"/>
    <n v="3.5197838297590343E-2"/>
    <n v="88.925830262000019"/>
    <n v="125.011244639"/>
    <n v="69.674315851000003"/>
    <n v="406.67829421900046"/>
    <n v="3353.423258803"/>
    <n v="3206.2819163559998"/>
    <n v="3.4919704432627494"/>
    <n v="0.447952143045381"/>
    <n v="0.33404602252010718"/>
    <n v="55.883893201729066"/>
    <n v="0.31502766322660275"/>
    <n v="2.4837015255390367"/>
    <n v="452.11619860000047"/>
    <n v="0.35022550152419313"/>
    <n v="202.73093912600004"/>
    <n v="1374.7407014579999"/>
    <n v="2080.0167182659998"/>
    <n v="-8.9547553183240813E-2"/>
    <n v="3.6481101289072004E-3"/>
    <n v="0.14638316858926936"/>
    <n v="27.858369408578831"/>
    <n v="0.15704269178970745"/>
    <n v="1.0649236924594645"/>
    <n v="1.6112559129470998"/>
    <n v="94.866845462999976"/>
    <n v="13.036173151115605"/>
    <n v="0"/>
    <n v="0"/>
    <n v="107.86409366300006"/>
    <n v="14.822196257463226"/>
    <n v="1200.4678169979998"/>
    <n v="0.92992563543105344"/>
    <n v="203.94735509300043"/>
    <n v="1978.6825573450003"/>
    <n v="1126.2651980900002"/>
    <n v="28.025523793150239"/>
    <n v="154.76627334576139"/>
    <n v="-2.5434649911798264"/>
    <n v="1.091115879642913"/>
    <n v="0.91213221265518629"/>
    <n v="0.15798497143689536"/>
    <n v="0.87244561259193654"/>
    <n v="249.38525947400041"/>
    <n v="1491.5078608440001"/>
    <n v="0.19318280973448568"/>
    <n v="1.1553757423620121"/>
    <n v="556.33498734099999"/>
    <n v="74.274661508704057"/>
    <n v="1890.8402186746021"/>
    <n v="21649.519270318546"/>
    <n v="0.11637247052813504"/>
    <n v="1299.3973234208545"/>
    <n v="15206.285101149553"/>
    <n v="0.18511269267781638"/>
    <n v="1343.307202759958"/>
    <n v="17217.119006372952"/>
    <n v="8.1722393665115689E-2"/>
    <n v="272.94764460453649"/>
    <n v="2896.9889222735228"/>
    <n v="0.10884894757083075"/>
  </r>
  <r>
    <x v="94"/>
    <x v="10"/>
    <x v="10"/>
    <x v="7"/>
    <n v="129092.8834800366"/>
    <n v="4733.6298160173164"/>
    <n v="1650.383432765"/>
    <n v="1.2784464861846712"/>
    <n v="14435.374553631998"/>
    <n v="15869.392135691"/>
    <n v="0.16003482400840263"/>
    <n v="0.20787617181698348"/>
    <n v="0.16711954620250391"/>
    <n v="1127.6291721819998"/>
    <n v="0.87350219608068513"/>
    <n v="10359.800769183999"/>
    <n v="11152.220224066998"/>
    <n v="0.2142138230555608"/>
    <n v="0.23119832151764541"/>
    <n v="0.23091137525016259"/>
    <n v="541.50090946"/>
    <n v="5267.4308669250004"/>
    <n v="0.12071857389958485"/>
    <n v="0.10211175418656016"/>
    <n v="583.039826113"/>
    <n v="5875.5843205403344"/>
    <n v="0.36634231943812279"/>
    <n v="0.34616146064218856"/>
    <n v="250.10282700599998"/>
    <n v="308.10961354799997"/>
    <n v="0.16968987718900719"/>
    <n v="0.56993068069565722"/>
    <n v="82.158936275999991"/>
    <n v="6.3643273014895016E-2"/>
    <n v="115.34578884999999"/>
    <n v="8.9351005059730884E-2"/>
    <n v="325.24953545700004"/>
    <n v="68.710386764179148"/>
    <n v="65.217052334000002"/>
    <n v="8.9618325821003513"/>
    <n v="179.82565853882457"/>
    <n v="0"/>
    <n v="0"/>
    <n v="0"/>
    <n v="260.03248312300002"/>
    <n v="65.217052334000002"/>
    <n v="1183.2364822680001"/>
    <n v="0.91657762253872044"/>
    <n v="10614.804344331998"/>
    <n v="12601.501070804999"/>
    <n v="0.23149417086375812"/>
    <n v="9.1788432537364573E-2"/>
    <n v="0.12766494719855515"/>
    <n v="560.48530524100011"/>
    <n v="5751.0880185639999"/>
    <n v="6730.6173261820004"/>
    <n v="0.16169424764065221"/>
    <n v="0.14109328426602197"/>
    <n v="0.15495891940958173"/>
    <n v="386.64022232100001"/>
    <n v="173.8450829200001"/>
    <n v="186.56274345200001"/>
    <n v="33.459528829"/>
    <n v="4.7917392768409091"/>
    <n v="2.5918956899103045E-2"/>
    <n v="236.24056869600003"/>
    <n v="140.454348103"/>
    <n v="26.033987947"/>
    <n v="467.14695049699981"/>
    <n v="3820.5702093"/>
    <n v="3267.8910648860001"/>
    <n v="0.15191961940705423"/>
    <n v="0.40383979899789479"/>
    <n v="0.34914440332201768"/>
    <n v="64.193222658274962"/>
    <n v="0.36186886364595078"/>
    <n v="2.5314261923596733"/>
    <n v="500.60647932599983"/>
    <n v="0.38778782054505384"/>
    <n v="283.63779865899994"/>
    <n v="1658.3785001169999"/>
    <n v="2142.670211011"/>
    <n v="0.28352010105813896"/>
    <n v="4.2527991817625788E-2"/>
    <n v="0.14329516215015059"/>
    <n v="38.976224385600659"/>
    <n v="0.21971606103512492"/>
    <n v="1.2846397534945895"/>
    <n v="1.6597895664344271"/>
    <n v="119.05245963100002"/>
    <n v="16.359650942765082"/>
    <n v="0"/>
    <n v="0"/>
    <n v="164.58533902799991"/>
    <n v="22.616573442835573"/>
    <n v="1466.8742809270002"/>
    <n v="1.1362936835738455"/>
    <n v="183.50915183799987"/>
    <n v="2162.1917091830001"/>
    <n v="1125.2208538750001"/>
    <n v="25.21699827267431"/>
    <n v="154.62276428366852"/>
    <n v="-5.6587614829040067E-3"/>
    <n v="0.91211337090795341"/>
    <n v="1.053034146017521"/>
    <n v="0.14215280261082586"/>
    <n v="0.87163662592524582"/>
    <n v="216.96868066699986"/>
    <n v="1506.3900391090003"/>
    <n v="0.16807175950992889"/>
    <n v="1.1669040139938884"/>
    <n v="589.68768868500001"/>
    <n v="74.597034171502258"/>
    <n v="2212.3981886071865"/>
    <n v="21917.687005761742"/>
    <n v="0.11921026274580626"/>
    <n v="1511.6273518187395"/>
    <n v="15396.445125718779"/>
    <n v="0.17982821025979634"/>
    <n v="1586.1709455468178"/>
    <n v="17436.113747242765"/>
    <n v="8.3598754976486944E-2"/>
    <n v="380.22664280043983"/>
    <n v="2962.7690894110142"/>
    <n v="0.10015285293770271"/>
  </r>
  <r>
    <x v="95"/>
    <x v="11"/>
    <x v="11"/>
    <x v="7"/>
    <n v="129092.8834800366"/>
    <n v="4733.6298160173164"/>
    <n v="1806.7679813609998"/>
    <n v="1.3995875935642921"/>
    <n v="16242.142534992998"/>
    <n v="16242.142534992998"/>
    <n v="0.17035751788271525"/>
    <n v="0.25993432993115406"/>
    <n v="0.17035751788271525"/>
    <n v="1045.7266441429999"/>
    <n v="0.81005754612702174"/>
    <n v="11405.527413327"/>
    <n v="11405.527413327"/>
    <n v="0.3196630114254333"/>
    <n v="0.23881236315133569"/>
    <n v="0.23881236315133569"/>
    <n v="357.36615186500001"/>
    <n v="5314.617026766"/>
    <n v="0.11564208991005165"/>
    <n v="0.15212509205735247"/>
    <n v="638.06340748400009"/>
    <n v="6071.281211679001"/>
    <n v="0.3875145320017519"/>
    <n v="0.44238631068969969"/>
    <n v="267.22943639900001"/>
    <n v="294.68306284499999"/>
    <n v="0.19448784186764101"/>
    <n v="0.42586527686467202"/>
    <n v="194.63723285100002"/>
    <n v="0.15077301521512565"/>
    <n v="247.25697431399999"/>
    <n v="0.19153416334699558"/>
    <n v="319.14713005300007"/>
    <n v="67.421226935214264"/>
    <n v="36.259682461000004"/>
    <n v="4.9826416875052892"/>
    <n v="184.80830022632986"/>
    <n v="0"/>
    <n v="0"/>
    <n v="0"/>
    <n v="282.88744759200006"/>
    <n v="36.259682461000004"/>
    <n v="2109.7191020509999"/>
    <n v="1.6342644498891021"/>
    <n v="12724.523446382998"/>
    <n v="12724.523446382998"/>
    <n v="6.1923077608529775E-2"/>
    <n v="8.6721141524748191E-2"/>
    <n v="8.6721141524748191E-2"/>
    <n v="1097.0644526040001"/>
    <n v="6848.1524711679995"/>
    <n v="6848.1524711679995"/>
    <n v="0.11999145311110659"/>
    <n v="0.13765947281482038"/>
    <n v="0.13765947281482038"/>
    <n v="383.89079903099997"/>
    <n v="713.17365357300014"/>
    <n v="207.38074734200001"/>
    <n v="40.869971289000006"/>
    <n v="5.8529887754762679"/>
    <n v="3.1659352698028692E-2"/>
    <n v="347.78957978699998"/>
    <n v="314.66543605700002"/>
    <n v="101.94891497200001"/>
    <n v="-302.95112069000015"/>
    <n v="3517.6190886099998"/>
    <n v="3517.6190886099998"/>
    <n v="-0.45184991373029637"/>
    <n v="0.62189318043492814"/>
    <n v="0.62189318043492814"/>
    <n v="-41.630173812195331"/>
    <n v="-0.23467685632481022"/>
    <n v="2.7248745196352959"/>
    <n v="-262.08114940100018"/>
    <n v="-0.20301750362678156"/>
    <n v="608.14461881000011"/>
    <n v="2266.5231189269998"/>
    <n v="2266.5231189269998"/>
    <n v="0.25574030100033784"/>
    <n v="9.2289905833419672E-2"/>
    <n v="9.2289905833419672E-2"/>
    <n v="83.568484996356233"/>
    <n v="0.47109073902129223"/>
    <n v="1.7557304925158816"/>
    <n v="1.7557304925158816"/>
    <n v="164.388984147"/>
    <n v="22.589591242517976"/>
    <n v="0"/>
    <n v="0"/>
    <n v="443.75563466300014"/>
    <n v="60.97889375383825"/>
    <n v="2717.8637208609998"/>
    <n v="2.1053551889103943"/>
    <n v="-911.09573950000026"/>
    <n v="1251.0959696829998"/>
    <n v="1251.0959696829998"/>
    <n v="-125.19865880855156"/>
    <n v="171.9199538031599"/>
    <n v="-0.12138732266550767"/>
    <n v="12.335706495872747"/>
    <n v="12.335706495872747"/>
    <n v="-0.70576759534610245"/>
    <n v="0.96914402711941428"/>
    <n v="-870.22576821100029"/>
    <n v="1597.440015404"/>
    <n v="-0.67410824264807379"/>
    <n v="1.2374346070370594"/>
    <n v="1134.1520728769999"/>
    <n v="75.693101225016122"/>
    <n v="2386.9651951370615"/>
    <n v="22273.454694256325"/>
    <n v="0.116428905170886"/>
    <n v="1381.5349446897724"/>
    <n v="15655.566760341399"/>
    <n v="0.18240017625532268"/>
    <n v="2787.2013009208695"/>
    <n v="17409.281602721054"/>
    <n v="3.5689356149041007E-2"/>
    <n v="803.43467101729993"/>
    <n v="3080.2344055455796"/>
    <n v="3.7063948387893175E-2"/>
  </r>
  <r>
    <x v="96"/>
    <x v="0"/>
    <x v="0"/>
    <x v="8"/>
    <n v="141486.44939257129"/>
    <n v="4187.3393635604152"/>
    <n v="1245.5600994060001"/>
    <n v="0.88033879198568532"/>
    <n v="1245.5600994060001"/>
    <n v="16465.197947093999"/>
    <n v="0.21814610228233167"/>
    <n v="0.21814610228233167"/>
    <n v="0.17947983753931762"/>
    <n v="938.41699295499996"/>
    <n v="0.66325573719872521"/>
    <n v="938.41699295499996"/>
    <n v="11599.254310873999"/>
    <n v="0.26014431874625799"/>
    <n v="0.26014431874625799"/>
    <n v="0.24061067645311129"/>
    <n v="435.04426955000002"/>
    <n v="5355.3712052839992"/>
    <n v="0.10510287285236841"/>
    <n v="0.10336089961411798"/>
    <n v="503.81008478500007"/>
    <n v="6198.5433245810009"/>
    <n v="0.40186512763869131"/>
    <n v="0.33797051744987949"/>
    <n v="328.35733420500003"/>
    <n v="265.08207673600003"/>
    <n v="0.14501404121052719"/>
    <n v="0.38718514318791342"/>
    <n v="11.662057708000001"/>
    <n v="8.2425262334785213E-3"/>
    <n v="22.332586022000001"/>
    <n v="1.5784257869130305E-2"/>
    <n v="273.14846272099999"/>
    <n v="65.231985995218452"/>
    <n v="129.24483819599999"/>
    <n v="17.760241540529616"/>
    <n v="17.760241540529616"/>
    <n v="0"/>
    <n v="0"/>
    <n v="0"/>
    <n v="143.903624525"/>
    <n v="129.24483819599999"/>
    <n v="739.44159979100004"/>
    <n v="0.52262361729025353"/>
    <n v="739.44159979100004"/>
    <n v="12773.451847773998"/>
    <n v="7.0858024878268644E-2"/>
    <n v="7.0858024878268644E-2"/>
    <n v="8.6655816384934692E-2"/>
    <n v="511.05256870099998"/>
    <n v="511.05256870099998"/>
    <n v="6888.4666309070008"/>
    <n v="8.5640260007452174E-2"/>
    <n v="8.5640260007452174E-2"/>
    <n v="0.134197569945119"/>
    <n v="405.98721555499998"/>
    <n v="105.06535314600001"/>
    <n v="6.9822007270000004"/>
    <n v="14.299350767"/>
    <n v="2.0478100888310351"/>
    <n v="1.0106516085738161E-2"/>
    <n v="69.814233797"/>
    <n v="129.94450331100001"/>
    <n v="7.3487424880000001"/>
    <n v="506.11849961500002"/>
    <n v="506.11849961500002"/>
    <n v="3691.7460993200002"/>
    <n v="0.52449239371864387"/>
    <n v="0.52449239371864387"/>
    <n v="0.67434967140261559"/>
    <n v="69.548516805455222"/>
    <n v="0.35771517469543174"/>
    <n v="2.6092577170247617"/>
    <n v="520.41785038199998"/>
    <n v="0.36782169078116989"/>
    <n v="38.999830975999998"/>
    <n v="38.999830975999998"/>
    <n v="2279.1184828049995"/>
    <n v="0.47701640147678015"/>
    <n v="0.47701640147678015"/>
    <n v="8.5816325768147905E-2"/>
    <n v="5.3591805122862199"/>
    <n v="2.7564357677667239E-2"/>
    <n v="2.7564357677667239E-2"/>
    <n v="1.610838700518457"/>
    <n v="34.63144235"/>
    <n v="4.758896290312058"/>
    <n v="0"/>
    <n v="0"/>
    <n v="4.368388625999998"/>
    <n v="0.60028422197416165"/>
    <n v="778.44143076700004"/>
    <n v="0.55018797496792082"/>
    <n v="467.11866863900002"/>
    <n v="467.11866863900002"/>
    <n v="1412.6276165149998"/>
    <n v="64.189336293169006"/>
    <n v="194.11690266563784"/>
    <n v="0.5285945910818779"/>
    <n v="0.5285945910818779"/>
    <n v="12.340169734613042"/>
    <n v="0.33015081701776455"/>
    <n v="0.99841901650630405"/>
    <n v="481.41801940600004"/>
    <n v="1768.9188757849997"/>
    <n v="0.3402573331035027"/>
    <n v="1.250239074751901"/>
    <n v="565.14264825099997"/>
    <n v="76.853642811089614"/>
    <n v="1620.6910353848209"/>
    <n v="22460.235449342726"/>
    <n v="0.12141227956475409"/>
    <n v="1221.0442584506752"/>
    <n v="15832.29425751015"/>
    <n v="0.17999698906029682"/>
    <n v="962.14255140590694"/>
    <n v="17403.082408450289"/>
    <n v="3.2928954039456171E-2"/>
    <n v="50.745585439409403"/>
    <n v="3093.9516650636524"/>
    <n v="3.0057237729551156E-2"/>
  </r>
  <r>
    <x v="97"/>
    <x v="1"/>
    <x v="1"/>
    <x v="8"/>
    <n v="141486.44939257129"/>
    <n v="4187.3393635604152"/>
    <n v="1457.4215451810001"/>
    <n v="1.0300785350385093"/>
    <n v="2702.9816445870001"/>
    <n v="16781.990454985"/>
    <n v="0.24956752042367381"/>
    <n v="0.27773491427472474"/>
    <n v="0.18484291511761386"/>
    <n v="794.28355826899997"/>
    <n v="0.56138489705481553"/>
    <n v="1732.7005512239998"/>
    <n v="11626.580905607001"/>
    <n v="3.5629893243308786E-2"/>
    <n v="0.14623353445639786"/>
    <n v="0.2217562577277481"/>
    <n v="332.23187348299996"/>
    <n v="5383.9190391759994"/>
    <n v="9.8080036133107784E-2"/>
    <n v="9.4005051863930822E-2"/>
    <n v="528.41491339299989"/>
    <n v="6286.1579230990001"/>
    <n v="0.38852591956898785"/>
    <n v="0.19876255883085103"/>
    <n v="244.61327881899999"/>
    <n v="254.52375318700001"/>
    <n v="0.13664804622660842"/>
    <n v="0.29052807797067093"/>
    <n v="118.64265187800001"/>
    <n v="8.385442732315064E-2"/>
    <n v="30.856506076999999"/>
    <n v="2.1808806574391364E-2"/>
    <n v="513.63882895699999"/>
    <n v="122.66472438963309"/>
    <n v="130.170974433"/>
    <n v="17.88750699652882"/>
    <n v="35.647748537058433"/>
    <n v="0"/>
    <n v="0"/>
    <n v="0"/>
    <n v="383.46785452400002"/>
    <n v="130.170974433"/>
    <n v="990.95262965200004"/>
    <n v="0.70038695147581376"/>
    <n v="1730.3942294430001"/>
    <n v="12941.137597251998"/>
    <n v="0.20368334195900006"/>
    <n v="0.14309486162154639"/>
    <n v="9.3750489173178186E-2"/>
    <n v="609.96429822200002"/>
    <n v="1121.016866923"/>
    <n v="6979.1132387300004"/>
    <n v="0.17454943187734417"/>
    <n v="0.13227610803723588"/>
    <n v="0.13469837612384294"/>
    <n v="407.15786463900002"/>
    <n v="202.806433583"/>
    <n v="42.759332592999996"/>
    <n v="30.962302599999997"/>
    <n v="4.4341114971488818"/>
    <n v="2.1883581595924666E-2"/>
    <n v="113.56076380099998"/>
    <n v="185.58987043299999"/>
    <n v="8.1160620029999997"/>
    <n v="466.46891552900001"/>
    <n v="972.58741514400003"/>
    <n v="3840.8528577329998"/>
    <n v="0.46983156330923115"/>
    <n v="0.4977777072688474"/>
    <n v="0.64701890085105163"/>
    <n v="64.10005015736364"/>
    <n v="0.32969158356269551"/>
    <n v="2.7146436101990861"/>
    <n v="497.431218129"/>
    <n v="0.35157516515862014"/>
    <n v="88.52373468799999"/>
    <n v="127.52356566399999"/>
    <n v="2207.5696861500001"/>
    <n v="-0.44697735491973178"/>
    <n v="-0.31614318800638808"/>
    <n v="-5.4654908471485353E-3"/>
    <n v="12.164531536218043"/>
    <n v="6.2566934902988591E-2"/>
    <n v="9.0131292580655845E-2"/>
    <n v="1.5602693371891967"/>
    <n v="71.429146595999995"/>
    <n v="9.8154704999129372"/>
    <n v="0"/>
    <n v="0"/>
    <n v="17.094588091999995"/>
    <n v="2.3490610363051041"/>
    <n v="1079.4763643400001"/>
    <n v="0.76295388637880246"/>
    <n v="377.94518084100002"/>
    <n v="845.06384948000004"/>
    <n v="1633.2831715829998"/>
    <n v="51.935518621145597"/>
    <n v="224.43839178634306"/>
    <n v="1.4028614664418471"/>
    <n v="0.82567829657888692"/>
    <n v="13.543739594309752"/>
    <n v="0.26712464865970686"/>
    <n v="1.1543742730098894"/>
    <n v="408.90748344100001"/>
    <n v="2001.5905775190001"/>
    <n v="0.28900823025563155"/>
    <n v="1.4146871210014922"/>
    <n v="673.04213475100005"/>
    <n v="78.01418439716312"/>
    <n v="1868.1494351865545"/>
    <n v="22727.375258432639"/>
    <n v="0.12090459969980771"/>
    <n v="1018.1271065084454"/>
    <n v="15773.905300268063"/>
    <n v="0.15763111839481558"/>
    <n v="1270.2210980084726"/>
    <n v="17517.74972261272"/>
    <n v="3.5008756887643599E-2"/>
    <n v="113.47133264552727"/>
    <n v="2982.7420057517197"/>
    <n v="-5.9503251152929204E-2"/>
  </r>
  <r>
    <x v="98"/>
    <x v="2"/>
    <x v="2"/>
    <x v="8"/>
    <n v="141486.44939257129"/>
    <n v="4187.3393635604152"/>
    <n v="1382.6243175969998"/>
    <n v="0.97721324093782391"/>
    <n v="4085.605962184"/>
    <n v="17073.456691993"/>
    <n v="0.25545163334023679"/>
    <n v="0.26711641712873369"/>
    <n v="0.1964923807800476"/>
    <n v="1021.1500922389999"/>
    <n v="0.7217299583267478"/>
    <n v="2753.8506434629999"/>
    <n v="11910.093663023001"/>
    <n v="0.38435250499356877"/>
    <n v="0.22432301184065717"/>
    <n v="0.23595634404590204"/>
    <n v="396.54726297600007"/>
    <n v="5456.5495757459985"/>
    <n v="9.2278907137971711E-2"/>
    <n v="0.22422595268811296"/>
    <n v="575.60618828999998"/>
    <n v="6420.5430362990001"/>
    <n v="0.38703155338667794"/>
    <n v="0.3045754629299795"/>
    <n v="264.23214614200003"/>
    <n v="287.05169244299998"/>
    <n v="0.13703712729675122"/>
    <n v="0.20806318050924344"/>
    <n v="112.770479623"/>
    <n v="7.9704084813171511E-2"/>
    <n v="69.760270995000013"/>
    <n v="4.9305266542834569E-2"/>
    <n v="178.94347474"/>
    <n v="42.734409419313884"/>
    <n v="122.033946836"/>
    <n v="16.769353439591274"/>
    <n v="52.417101976649704"/>
    <n v="0"/>
    <n v="0"/>
    <n v="0"/>
    <n v="56.909527904000001"/>
    <n v="122.033946836"/>
    <n v="1250.5870683670003"/>
    <n v="0.88389176047318496"/>
    <n v="2980.9812978100003"/>
    <n v="13243.854709534999"/>
    <n v="0.31936565806309147"/>
    <n v="0.2109687631630186"/>
    <n v="0.11588545661327854"/>
    <n v="610.66420231300015"/>
    <n v="1731.681069236"/>
    <n v="7068.7454689520009"/>
    <n v="0.17202827278005417"/>
    <n v="0.14598288607495435"/>
    <n v="0.13487555826869935"/>
    <n v="411.50478032900003"/>
    <n v="199.15942198400012"/>
    <n v="117.728462971"/>
    <n v="50.899919073000007"/>
    <n v="7.2893776435586233"/>
    <n v="3.597511937823248E-2"/>
    <n v="251.88737192200003"/>
    <n v="151.114262795"/>
    <n v="68.292849293000003"/>
    <n v="132.03724922999959"/>
    <n v="1104.6246643739996"/>
    <n v="3829.6019824579998"/>
    <n v="-7.8519244451467851E-2"/>
    <n v="0.39359885568605191"/>
    <n v="0.59492362984485903"/>
    <n v="18.143962044470079"/>
    <n v="9.3321480464638881E-2"/>
    <n v="2.7066917000880455"/>
    <n v="182.93716830299959"/>
    <n v="0.12929659984287137"/>
    <n v="151.87738189800001"/>
    <n v="279.400947562"/>
    <n v="2265.4619224449998"/>
    <n v="0.6159721935159943"/>
    <n v="-3.7837423143761706E-3"/>
    <n v="5.1376654324733817E-2"/>
    <n v="20.870303407871202"/>
    <n v="0.10734411850042105"/>
    <n v="0.19747541108107691"/>
    <n v="1.6011864967783604"/>
    <n v="96.747322936999993"/>
    <n v="13.29457986674101"/>
    <n v="0"/>
    <n v="0"/>
    <n v="55.130058961000017"/>
    <n v="7.5757235411301904"/>
    <n v="1402.4644502650003"/>
    <n v="0.9912358789736061"/>
    <n v="-19.840132668000422"/>
    <n v="825.22371681199957"/>
    <n v="1564.1400600129991"/>
    <n v="-2.72634136340112"/>
    <n v="214.93705788792667"/>
    <n v="-1.4024124527533484"/>
    <n v="0.61119980987959344"/>
    <n v="5.3489588274459452"/>
    <n v="-1.402263803578219E-2"/>
    <n v="1.1055052033096846"/>
    <n v="31.059786404999585"/>
    <n v="1928.4580898079996"/>
    <n v="2.195248134245029E-2"/>
    <n v="1.3629984341873327"/>
    <n v="671.75204337100001"/>
    <n v="79.303675048355899"/>
    <n v="1743.4555419454853"/>
    <n v="22952.99565867988"/>
    <n v="0.12699023387727326"/>
    <n v="1287.6453602135682"/>
    <n v="16035.473973207665"/>
    <n v="0.16556147196114046"/>
    <n v="1576.9597910871687"/>
    <n v="17776.192651021607"/>
    <n v="5.0352613992396433E-2"/>
    <n v="191.51367424699026"/>
    <n v="3043.5193922585727"/>
    <n v="-9.2815306630426031E-3"/>
  </r>
  <r>
    <x v="99"/>
    <x v="3"/>
    <x v="3"/>
    <x v="8"/>
    <n v="141486.44939257129"/>
    <n v="4187.3393635604152"/>
    <n v="1533.9288576629999"/>
    <n v="1.0841524854489271"/>
    <n v="5619.5348198470001"/>
    <n v="17298.052367062999"/>
    <n v="0.23137524115108055"/>
    <n v="0.17153439480179622"/>
    <n v="0.21413021402097598"/>
    <n v="1154.8727038649999"/>
    <n v="0.81624262169493411"/>
    <n v="3908.7233473279998"/>
    <n v="12057.198445210001"/>
    <n v="0.14597089173275224"/>
    <n v="0.20008000141501081"/>
    <n v="0.241654985665537"/>
    <n v="662.78352833699989"/>
    <n v="5546.1477855369994"/>
    <n v="0.12112587117155127"/>
    <n v="0.15631630275926089"/>
    <n v="505.43898183800002"/>
    <n v="6473.6333870569997"/>
    <n v="0.36304571109315464"/>
    <n v="0.11736600292399424"/>
    <n v="294.27595479400003"/>
    <n v="261.40639933"/>
    <n v="0.19058685147803289"/>
    <n v="0.11562993188018722"/>
    <n v="128.778297493"/>
    <n v="9.1018113781121901E-2"/>
    <n v="80.133930792000015"/>
    <n v="5.6637177013085349E-2"/>
    <n v="170.14392551299997"/>
    <n v="40.63294391509023"/>
    <n v="95.469808026999999"/>
    <n v="13.119029541560364"/>
    <n v="65.53613151821007"/>
    <n v="0"/>
    <n v="0"/>
    <n v="0"/>
    <n v="74.674117485999972"/>
    <n v="95.469808026999999"/>
    <n v="1192.4454228780003"/>
    <n v="0.84279832308846481"/>
    <n v="4173.4267206880004"/>
    <n v="13451.076546374999"/>
    <n v="0.21032975638892992"/>
    <n v="0.21078611517102641"/>
    <n v="0.1203936586428036"/>
    <n v="591.90366336500017"/>
    <n v="2323.5847326010003"/>
    <n v="7138.4639656210002"/>
    <n v="0.13351297799232253"/>
    <n v="0.14278036468793998"/>
    <n v="0.13158061166718116"/>
    <n v="413.02457886100001"/>
    <n v="178.87908450400016"/>
    <n v="171.12479491599998"/>
    <n v="14.627787689"/>
    <n v="2.0948455419348493"/>
    <n v="1.0338649214677394E-2"/>
    <n v="180.04681581"/>
    <n v="179.17255342499999"/>
    <n v="55.569807673"/>
    <n v="341.48343478499964"/>
    <n v="1446.1080991589993"/>
    <n v="3846.9758206879992"/>
    <n v="5.3604825079751395E-2"/>
    <n v="0.29492395692237428"/>
    <n v="0.71616690460310251"/>
    <n v="46.925110267645394"/>
    <n v="0.24135416236046214"/>
    <n v="2.7189712069274554"/>
    <n v="356.11122247399965"/>
    <n v="0.25169281157513956"/>
    <n v="112.804719017"/>
    <n v="392.20566657899997"/>
    <n v="2249.1272504869999"/>
    <n v="-0.12648868664064106"/>
    <n v="-4.2470222771975319E-2"/>
    <n v="3.7531889823303466E-2"/>
    <n v="15.50111466436498"/>
    <n v="7.9728284582228526E-2"/>
    <n v="0.27720369566330544"/>
    <n v="1.5896414533992043"/>
    <n v="79.841647855999994"/>
    <n v="10.971478402611785"/>
    <n v="0"/>
    <n v="0"/>
    <n v="32.963071161000002"/>
    <n v="4.529636261753196"/>
    <n v="1305.2501418950003"/>
    <n v="0.92252660767069339"/>
    <n v="228.67871576799965"/>
    <n v="1053.9024325799992"/>
    <n v="1597.8485702009991"/>
    <n v="31.423995603280414"/>
    <n v="219.56912901174508"/>
    <n v="0.17289057108865968"/>
    <n v="0.49035237625227523"/>
    <n v="20.638600280615339"/>
    <n v="0.16162587777823365"/>
    <n v="1.1293297535282512"/>
    <n v="243.30650345699965"/>
    <n v="1962.0801408639993"/>
    <n v="0.17196452699291101"/>
    <n v="1.3867618766939089"/>
    <n v="637.31319055300003"/>
    <n v="79.04577691811734"/>
    <n v="1940.5576331446273"/>
    <n v="23086.813286306944"/>
    <n v="0.14098838623929444"/>
    <n v="1461.0175886579241"/>
    <n v="16105.879420831265"/>
    <n v="0.16803926480761056"/>
    <n v="1508.5504493342403"/>
    <n v="17925.239735636154"/>
    <n v="5.142521993928173E-2"/>
    <n v="142.70809069768924"/>
    <n v="3008.0289105343541"/>
    <n v="-2.3717902416909076E-2"/>
  </r>
  <r>
    <x v="100"/>
    <x v="4"/>
    <x v="4"/>
    <x v="8"/>
    <n v="141486.44939257129"/>
    <n v="4187.3393635604152"/>
    <n v="1733.6074537179998"/>
    <n v="1.2252816161269946"/>
    <n v="7353.1422735649994"/>
    <n v="17495.008246712998"/>
    <n v="0.20537851014103481"/>
    <n v="0.12817211329735301"/>
    <n v="0.19913353798453248"/>
    <n v="1293.9471212219999"/>
    <n v="0.91453784215885359"/>
    <n v="5202.6704685499999"/>
    <n v="12243.107723964"/>
    <n v="0.16778242730402848"/>
    <n v="0.19188156036562987"/>
    <n v="0.23216018189324372"/>
    <n v="746.13892681200002"/>
    <n v="5689.3628685970007"/>
    <n v="0.14916523801025861"/>
    <n v="0.2375342832168843"/>
    <n v="565.57073255499995"/>
    <n v="6565.1046152560002"/>
    <n v="0.32034398211938564"/>
    <n v="0.192936772467736"/>
    <n v="268.12385762099996"/>
    <n v="298.56688009099997"/>
    <n v="0.17133739755884414"/>
    <n v="0.19341424987868705"/>
    <n v="132.01360260799999"/>
    <n v="9.330476747049625E-2"/>
    <n v="57.674501704999997"/>
    <n v="4.0763268816630706E-2"/>
    <n v="249.97222818299997"/>
    <n v="59.697150500467991"/>
    <n v="95.243968615"/>
    <n v="13.087995710248599"/>
    <n v="78.624127228458661"/>
    <n v="0"/>
    <n v="0"/>
    <n v="0"/>
    <n v="154.72825956799997"/>
    <n v="95.243968615"/>
    <n v="1165.6688305330003"/>
    <n v="0.82387312391924616"/>
    <n v="5339.0955512210003"/>
    <n v="13711.703669476001"/>
    <n v="0.28797250000832975"/>
    <n v="0.22683810429685924"/>
    <n v="0.14248459118178114"/>
    <n v="615.07388026800015"/>
    <n v="2938.6586128690005"/>
    <n v="7234.9874323290014"/>
    <n v="0.18614095020258192"/>
    <n v="0.15159157291377956"/>
    <n v="0.13448710614351711"/>
    <n v="413.40000212199999"/>
    <n v="201.67387814600016"/>
    <n v="130.33887503699998"/>
    <n v="30.874367117000002"/>
    <n v="4.4215182562257214"/>
    <n v="2.18214304264116E-2"/>
    <n v="199.15728811800003"/>
    <n v="162.27479966800001"/>
    <n v="27.949620325000001"/>
    <n v="567.93862318499941"/>
    <n v="2014.0467223439987"/>
    <n v="3783.3045772369983"/>
    <n v="-0.10080786703051114"/>
    <n v="0.15196258273363417"/>
    <n v="0.46183313266457415"/>
    <n v="78.043558789287104"/>
    <n v="0.40140849220774838"/>
    <n v="2.6739695521934834"/>
    <n v="598.81299030199943"/>
    <n v="0.42322992263416004"/>
    <n v="221.02686007799997"/>
    <n v="613.23252665699988"/>
    <n v="2330.4910929529997"/>
    <n v="0.582572565430586"/>
    <n v="0.1164611364771142"/>
    <n v="6.9129349182486033E-2"/>
    <n v="30.372512177059715"/>
    <n v="0.15621768800256919"/>
    <n v="0.43342138366587457"/>
    <n v="1.6471479091872396"/>
    <n v="106.05382996699998"/>
    <n v="14.573438001878142"/>
    <n v="0"/>
    <n v="0"/>
    <n v="114.97303011099999"/>
    <n v="15.799074175181573"/>
    <n v="1386.6956906110004"/>
    <n v="0.98009081192181535"/>
    <n v="346.91176310699944"/>
    <n v="1400.8141956869986"/>
    <n v="1452.8134842839984"/>
    <n v="47.671046612227379"/>
    <n v="199.63906299370333"/>
    <n v="-0.29481860937770754"/>
    <n v="0.16822456252510531"/>
    <n v="2.5586170196793345"/>
    <n v="0.24519080420517922"/>
    <n v="1.0268216430062438"/>
    <n v="377.78613022399946"/>
    <n v="1815.9364251459986"/>
    <n v="0.26701223463159085"/>
    <n v="1.2834702071768462"/>
    <n v="659.84016377900002"/>
    <n v="79.04577691811734"/>
    <n v="2193.1689728520537"/>
    <n v="23138.610658638361"/>
    <n v="0.12126168742497501"/>
    <n v="1636.9592047433293"/>
    <n v="16198.753545908945"/>
    <n v="0.15310587637016737"/>
    <n v="1474.675657550313"/>
    <n v="18138.711720026513"/>
    <n v="6.7873585880951826E-2"/>
    <n v="279.61880911988419"/>
    <n v="3093.0229754348206"/>
    <n v="1.0227606665753619E-3"/>
  </r>
  <r>
    <x v="101"/>
    <x v="5"/>
    <x v="5"/>
    <x v="8"/>
    <n v="141486.44939257129"/>
    <n v="4187.3393635604152"/>
    <n v="1404.5063388080002"/>
    <n v="0.99267904794969264"/>
    <n v="8757.6486123729992"/>
    <n v="17550.800449410999"/>
    <n v="0.1756825813700198"/>
    <n v="4.1366959242317813E-2"/>
    <n v="0.17494193508559275"/>
    <n v="1053.815826925"/>
    <n v="0.74481749414819243"/>
    <n v="6256.4862954749997"/>
    <n v="12337.996205092999"/>
    <n v="9.8952732493235551E-2"/>
    <n v="0.175143825337988"/>
    <n v="0.20715877851288766"/>
    <n v="453.388693612"/>
    <n v="5684.7500658630006"/>
    <n v="0.11442845111862532"/>
    <n v="-1.0071588784756336E-2"/>
    <n v="564.72105083299994"/>
    <n v="6632.7850101650001"/>
    <n v="0.30365536294187567"/>
    <n v="0.13616671815946679"/>
    <n v="295.83319233700001"/>
    <n v="281.86338373300003"/>
    <n v="0.27560323334293524"/>
    <n v="0.10487080747559108"/>
    <n v="95.355346682000004"/>
    <n v="6.7395391637417548E-2"/>
    <n v="80.961959204999999"/>
    <n v="5.7222412148008064E-2"/>
    <n v="174.373205996"/>
    <n v="41.642960089037011"/>
    <n v="78.971872789999992"/>
    <n v="10.851957844006078"/>
    <n v="89.476085072464741"/>
    <n v="0"/>
    <n v="0"/>
    <n v="0"/>
    <n v="95.401333206000004"/>
    <n v="78.971872789999992"/>
    <n v="1197.5415645380001"/>
    <n v="0.84640018155751151"/>
    <n v="6536.6371157590002"/>
    <n v="13775.083453962001"/>
    <n v="5.58824901356616E-2"/>
    <n v="0.19149566928480932"/>
    <n v="0.12706228408399256"/>
    <n v="620.69462413899998"/>
    <n v="3559.3532370080006"/>
    <n v="7331.689159736"/>
    <n v="0.18454778301404917"/>
    <n v="0.15720595846759533"/>
    <n v="0.13728792617088614"/>
    <n v="412.98876706300001"/>
    <n v="207.70585707599997"/>
    <n v="122.97790912399999"/>
    <n v="2.7841505829999997"/>
    <n v="0.39871821774243826"/>
    <n v="1.9677860282400874E-3"/>
    <n v="220.50434337600004"/>
    <n v="143.44496258699999"/>
    <n v="87.135574728999984"/>
    <n v="206.96477427000013"/>
    <n v="2221.011496613999"/>
    <n v="3775.7169954489982"/>
    <n v="-3.5364709702600083E-2"/>
    <n v="0.13148714654758864"/>
    <n v="0.39044395868774107"/>
    <n v="28.440163899173442"/>
    <n v="0.14627886639218099"/>
    <n v="2.6686067900204451"/>
    <n v="209.74892485300015"/>
    <n v="0.14824665242042109"/>
    <n v="104.63789867200001"/>
    <n v="717.87042532899989"/>
    <n v="2288.276791454"/>
    <n v="-0.28746114426507829"/>
    <n v="3.1250034479758604E-2"/>
    <n v="4.1247395719570923E-2"/>
    <n v="14.378867122646133"/>
    <n v="7.395612733320453E-2"/>
    <n v="0.50737751099907913"/>
    <n v="1.6173116233236577"/>
    <n v="41.662717998999987"/>
    <n v="5.7251024120212097"/>
    <n v="0"/>
    <n v="0"/>
    <n v="62.975180673000018"/>
    <n v="8.6537647106249231"/>
    <n v="1302.17946321"/>
    <n v="0.92035630889071607"/>
    <n v="102.32687559800013"/>
    <n v="1503.1410712849988"/>
    <n v="1487.4402039949982"/>
    <n v="14.061296776527309"/>
    <n v="204.39731032030807"/>
    <n v="0.51147178698962081"/>
    <n v="0.18656838051217473"/>
    <n v="1.8723624195156905"/>
    <n v="7.232273905897646E-2"/>
    <n v="1.0512951666967874"/>
    <n v="105.11102618100013"/>
    <n v="1838.0858330549984"/>
    <n v="7.4290525087216563E-2"/>
    <n v="1.2991249981508877"/>
    <n v="663.53146162200005"/>
    <n v="78.594455190199881"/>
    <n v="1787.0298043406137"/>
    <n v="23057.91222627665"/>
    <n v="9.4939439999403463E-2"/>
    <n v="1340.8271924205699"/>
    <n v="16211.637601428089"/>
    <n v="0.12567055453734266"/>
    <n v="1523.6972654622132"/>
    <n v="18091.797449006001"/>
    <n v="4.9595250428750237E-2"/>
    <n v="133.13648961466117"/>
    <n v="3022.7953914198197"/>
    <n v="-2.706961414831166E-2"/>
  </r>
  <r>
    <x v="102"/>
    <x v="6"/>
    <x v="6"/>
    <x v="8"/>
    <n v="141486.44939257129"/>
    <n v="4187.3393635604152"/>
    <n v="1754.4943487280002"/>
    <n v="1.2400440863845152"/>
    <n v="10512.142961100999"/>
    <n v="17975.383256325"/>
    <n v="0.19743251194668821"/>
    <n v="0.31925642688600853"/>
    <n v="0.20193687178339692"/>
    <n v="1257.7242505410002"/>
    <n v="0.88893618854713929"/>
    <n v="7514.2105460160001"/>
    <n v="12587.344006678999"/>
    <n v="0.24727650258433176"/>
    <n v="0.18663030161836636"/>
    <n v="0.21645721448335919"/>
    <n v="780.57820478400004"/>
    <n v="5927.3023040990001"/>
    <n v="0.15804883680654047"/>
    <n v="0.45081883276419998"/>
    <n v="499.20519308600007"/>
    <n v="6639.1512572629999"/>
    <n v="0.27586947930219474"/>
    <n v="1.2917500026783824E-2"/>
    <n v="281.63456277900002"/>
    <n v="262.25828409800005"/>
    <n v="0.19369767424484707"/>
    <n v="-2.7414841598172313E-3"/>
    <n v="107.508025081"/>
    <n v="7.5984679481712031E-2"/>
    <n v="202.659725229"/>
    <n v="0.14323613752345712"/>
    <n v="186.60234787699997"/>
    <n v="44.563464213307881"/>
    <n v="89.377975933000002"/>
    <n v="12.281917507347314"/>
    <n v="101.75800257981206"/>
    <n v="0"/>
    <n v="0"/>
    <n v="0"/>
    <n v="97.224371943999969"/>
    <n v="89.377975933000002"/>
    <n v="1146.1850541479998"/>
    <n v="0.8101023518992766"/>
    <n v="7682.822169907"/>
    <n v="13973.428403825999"/>
    <n v="0.20925992576968411"/>
    <n v="0.19411268690613226"/>
    <n v="0.14073151605375545"/>
    <n v="607.56679482799984"/>
    <n v="4166.9200318360008"/>
    <n v="7406.7576362339996"/>
    <n v="0.1409741099904811"/>
    <n v="0.15481053779711829"/>
    <n v="0.13754921023259414"/>
    <n v="414.76687674200002"/>
    <n v="192.79991808599982"/>
    <n v="108.91443018300001"/>
    <n v="17.472502975000001"/>
    <n v="2.5022372310712955"/>
    <n v="1.234924125243996E-2"/>
    <n v="233.117887575"/>
    <n v="143.34255120699999"/>
    <n v="35.770887380000005"/>
    <n v="608.30929458000037"/>
    <n v="2829.3207911939994"/>
    <n v="4001.9548524989991"/>
    <n v="0.59213496437361091"/>
    <n v="0.20654109013464672"/>
    <n v="0.4790205808825565"/>
    <n v="83.591113996414563"/>
    <n v="0.42994173448523859"/>
    <n v="2.8285075140977569"/>
    <n v="625.78179755500037"/>
    <n v="0.44229097573767856"/>
    <n v="124.68399351199999"/>
    <n v="842.55441884099992"/>
    <n v="2295.3753045530002"/>
    <n v="6.0368959450330273E-2"/>
    <n v="3.545791623552863E-2"/>
    <n v="4.4315199909609859E-2"/>
    <n v="17.1335108768737"/>
    <n v="8.8124335614677238E-2"/>
    <n v="0.59550184661375638"/>
    <n v="1.6223287208121278"/>
    <n v="43.182713863999993"/>
    <n v="5.9339733741409315"/>
    <n v="0"/>
    <n v="0"/>
    <n v="81.501279647999993"/>
    <n v="11.199537502732769"/>
    <n v="1270.8690476599998"/>
    <n v="0.89822668751395385"/>
    <n v="483.6253010680004"/>
    <n v="1986.7663723529993"/>
    <n v="1706.5795479459991"/>
    <n v="66.457603119540863"/>
    <n v="234.51044856185857"/>
    <n v="0.82854812535117239"/>
    <n v="0.29745229295394804"/>
    <n v="2.3604509101676601"/>
    <n v="0.3418173988705614"/>
    <n v="1.2061787932856294"/>
    <n v="501.09780404300039"/>
    <n v="2054.5088701169989"/>
    <n v="0.35416664012300136"/>
    <n v="1.4520887893769354"/>
    <n v="645.75240336900004"/>
    <n v="78.594455190199881"/>
    <n v="2232.3385848048629"/>
    <n v="23450.20370907124"/>
    <n v="0.11675976646788855"/>
    <n v="1600.2709701305093"/>
    <n v="16416.732949498648"/>
    <n v="0.13060312695340226"/>
    <n v="1458.3535840718191"/>
    <n v="18238.732655072032"/>
    <n v="5.944214074640497E-2"/>
    <n v="158.64222636350448"/>
    <n v="3018.7479834206456"/>
    <n v="-2.6146626583883004E-2"/>
  </r>
  <r>
    <x v="103"/>
    <x v="7"/>
    <x v="7"/>
    <x v="8"/>
    <n v="141486.44939257129"/>
    <n v="4187.3393635604152"/>
    <n v="1406.7394333329999"/>
    <n v="0.99425735776988156"/>
    <n v="11918.882394433998"/>
    <n v="18176.840544913"/>
    <n v="0.19377627008980514"/>
    <n v="0.16714533560988065"/>
    <n v="0.20551773307796406"/>
    <n v="957.01615771699994"/>
    <n v="0.67640128211970507"/>
    <n v="8471.2267037330002"/>
    <n v="12675.511527787998"/>
    <n v="0.10147627261430414"/>
    <n v="0.17635624667789296"/>
    <n v="0.2090859199375088"/>
    <n v="349.05041556999993"/>
    <n v="5950.4720017160007"/>
    <n v="0.16916105127881642"/>
    <n v="7.1098706798423006E-2"/>
    <n v="607.71272058700004"/>
    <n v="6711.4219743859994"/>
    <n v="0.24909113714036901"/>
    <n v="0.134973940511671"/>
    <n v="262.70127046900001"/>
    <n v="305.13555938799999"/>
    <n v="0.15530275859786791"/>
    <n v="7.7350799831182426E-2"/>
    <n v="154.64199951099999"/>
    <n v="0.10929809898750589"/>
    <n v="78.08521211499999"/>
    <n v="5.5189180624883101E-2"/>
    <n v="216.99606398999993"/>
    <n v="51.821943518208734"/>
    <n v="97.270508563999996"/>
    <n v="13.366473671056527"/>
    <n v="115.12447625086858"/>
    <n v="0"/>
    <n v="0"/>
    <n v="0"/>
    <n v="119.72555542599993"/>
    <n v="97.270508563999996"/>
    <n v="1339.0682486220001"/>
    <n v="0.94642861869166928"/>
    <n v="9021.8904185289994"/>
    <n v="14312.217156186"/>
    <n v="0.33869408862826678"/>
    <n v="0.21356627649352067"/>
    <n v="0.160039139714653"/>
    <n v="604.04202097199993"/>
    <n v="4770.9620528080004"/>
    <n v="7490.6958664169988"/>
    <n v="0.16138746086750322"/>
    <n v="0.15563910750004095"/>
    <n v="0.14356901393761667"/>
    <n v="414.70021957400002"/>
    <n v="189.34180139799992"/>
    <n v="137.51353494500003"/>
    <n v="43.265054606"/>
    <n v="6.1959886682729737"/>
    <n v="3.0578938684054376E-2"/>
    <n v="304.30410273500001"/>
    <n v="151.98960040599999"/>
    <n v="97.953934957999991"/>
    <n v="67.671184710999796"/>
    <n v="2896.991975904999"/>
    <n v="3864.6233887269982"/>
    <n v="-0.66990092463799811"/>
    <n v="0.1360807753746367"/>
    <n v="0.41027422974349159"/>
    <n v="9.2990683618523615"/>
    <n v="4.7828739078212293E-2"/>
    <n v="2.7314441809223244"/>
    <n v="110.9362393169998"/>
    <n v="7.8407677762266662E-2"/>
    <n v="159.22681224999999"/>
    <n v="1001.7812310909999"/>
    <n v="2288.7616676789999"/>
    <n v="-3.9879516179161745E-2"/>
    <n v="2.2702991051801513E-2"/>
    <n v="4.8008187000583513E-2"/>
    <n v="21.880228910960724"/>
    <n v="0.11253855965259678"/>
    <n v="0.70804040626635312"/>
    <n v="1.6176543248523776"/>
    <n v="56.525911729000001"/>
    <n v="7.7675353199271235"/>
    <n v="0"/>
    <n v="0"/>
    <n v="102.70090052099999"/>
    <n v="14.112693591033601"/>
    <n v="1498.295060872"/>
    <n v="1.058967178344266"/>
    <n v="-91.555627539000199"/>
    <n v="1895.2107448139991"/>
    <n v="1575.8617210479988"/>
    <n v="-12.581160549108363"/>
    <n v="216.54779557109893"/>
    <n v="-3.3378571438163984"/>
    <n v="0.20679855246107692"/>
    <n v="1.8321500944690872"/>
    <n v="-6.47098205743845E-2"/>
    <n v="1.1137898560699475"/>
    <n v="-48.290572933000199"/>
    <n v="1934.8543676379988"/>
    <n v="-3.4130881890330117E-2"/>
    <n v="1.3675192048035012"/>
    <n v="644.87668385100005"/>
    <n v="79.368149580915528"/>
    <n v="1772.423120308272"/>
    <n v="23569.759803296845"/>
    <n v="0.11707939361271613"/>
    <n v="1205.7937129318173"/>
    <n v="16431.028664747875"/>
    <n v="0.12070509099000271"/>
    <n v="1687.160725924226"/>
    <n v="18554.15730787304"/>
    <n v="7.3756033188485004E-2"/>
    <n v="200.61802258306258"/>
    <n v="2991.9402442076657"/>
    <n v="-2.5220039559307517E-2"/>
  </r>
  <r>
    <x v="104"/>
    <x v="8"/>
    <x v="8"/>
    <x v="8"/>
    <n v="141486.44939257129"/>
    <n v="4187.3393635604152"/>
    <n v="1609.0620551499999"/>
    <n v="1.1372552368498996"/>
    <n v="13527.944449583998"/>
    <n v="18389.511035800999"/>
    <n v="0.1886871552435756"/>
    <n v="0.1523000398533616"/>
    <n v="0.20292446178869739"/>
    <n v="1312.2867475339999"/>
    <n v="0.92749995011388087"/>
    <n v="9783.5134512670011"/>
    <n v="12921.992231215998"/>
    <n v="0.2312622496288701"/>
    <n v="0.18343484901810236"/>
    <n v="0.20688352225977535"/>
    <n v="716.82351515900007"/>
    <n v="6118.8242319430001"/>
    <n v="0.18622402673193172"/>
    <n v="0.3069481208079512"/>
    <n v="592.85502646400028"/>
    <n v="6787.2844570480011"/>
    <n v="0.22899195431743058"/>
    <n v="0.14673805951649155"/>
    <n v="285.35533130599998"/>
    <n v="307.02935606300002"/>
    <n v="0.23415994086511716"/>
    <n v="0.17389777122272543"/>
    <n v="34.507148768999997"/>
    <n v="2.4389013164967999E-2"/>
    <n v="77.800260241000004"/>
    <n v="5.4987781921881265E-2"/>
    <n v="184.46789860600001"/>
    <n v="44.053725430353097"/>
    <n v="104.06339916"/>
    <n v="14.299921996167942"/>
    <n v="129.42439824703652"/>
    <n v="0"/>
    <n v="0"/>
    <n v="0"/>
    <n v="80.404499446000003"/>
    <n v="104.06339916"/>
    <n v="1133.7828547630002"/>
    <n v="0.80133670724691264"/>
    <n v="10155.673273291999"/>
    <n v="14446.365735482999"/>
    <n v="0.13419765867318256"/>
    <n v="0.20415897500523128"/>
    <n v="0.16529277744348381"/>
    <n v="625.24319813900001"/>
    <n v="5396.2052509470004"/>
    <n v="7587.1683755619988"/>
    <n v="0.18244677920506791"/>
    <n v="0.15868281261550599"/>
    <n v="0.15058380649616199"/>
    <n v="416.31712505299998"/>
    <n v="208.92607308600003"/>
    <n v="149.47982017300001"/>
    <n v="26.960858775999998"/>
    <n v="3.8610647087878065"/>
    <n v="1.9055435267298165E-2"/>
    <n v="161.01425999"/>
    <n v="154.27535551900002"/>
    <n v="16.809362166"/>
    <n v="475.27920038699972"/>
    <n v="3372.2711762919989"/>
    <n v="3943.1453003179986"/>
    <n v="0.19790918480485331"/>
    <n v="0.14440551076603669"/>
    <n v="0.36434493261513201"/>
    <n v="65.31071968430949"/>
    <n v="0.3359185296029869"/>
    <n v="2.7869420126426836"/>
    <n v="502.24005916299973"/>
    <n v="0.3549739648702851"/>
    <n v="159.86334444100001"/>
    <n v="1161.6445755319999"/>
    <n v="2256.1579321270001"/>
    <n v="-0.16939902425487918"/>
    <n v="-8.8439423741453194E-3"/>
    <n v="7.4383267026762789E-2"/>
    <n v="21.967698287829293"/>
    <n v="0.11298844880716441"/>
    <n v="0.82102885507351764"/>
    <n v="1.5946106088696992"/>
    <n v="73.787150228999977"/>
    <n v="10.139496702120077"/>
    <n v="0"/>
    <n v="0"/>
    <n v="86.076194212000033"/>
    <n v="11.828201585709214"/>
    <n v="1293.6461992040001"/>
    <n v="0.91432515605407694"/>
    <n v="315.41585594599974"/>
    <n v="2210.6266007599988"/>
    <n v="1686.9873681909987"/>
    <n v="43.343021396480211"/>
    <n v="231.81817976713427"/>
    <n v="0.54395973157069077"/>
    <n v="0.24560925931648114"/>
    <n v="1.1349357405211502"/>
    <n v="0.22293008079582255"/>
    <n v="1.1923314037729846"/>
    <n v="342.37671472199975"/>
    <n v="2038.9010668759988"/>
    <n v="0.24198551606312069"/>
    <n v="1.4410574833345495"/>
    <n v="664.44974978000005"/>
    <n v="79.497098646034814"/>
    <n v="2024.0512956509733"/>
    <n v="23672.069026037116"/>
    <n v="0.11001946431293619"/>
    <n v="1650.7353977495814"/>
    <n v="16614.980411735789"/>
    <n v="0.11323500452426249"/>
    <n v="1426.1940046532143"/>
    <n v="18604.634576725221"/>
    <n v="7.4622861741088897E-2"/>
    <n v="201.09330675425065"/>
    <n v="2928.156495887255"/>
    <n v="-3.8387841836744485E-3"/>
  </r>
  <r>
    <x v="105"/>
    <x v="9"/>
    <x v="9"/>
    <x v="8"/>
    <n v="141486.44939257129"/>
    <n v="4187.3393635604152"/>
    <n v="1768.6679052320001"/>
    <n v="1.2500616934167432"/>
    <n v="15296.612354815998"/>
    <n v="18753.763768941997"/>
    <n v="0.19645076091211844"/>
    <n v="0.25936257338965718"/>
    <n v="0.20329357237980994"/>
    <n v="1049.58146513"/>
    <n v="0.74182472571476377"/>
    <n v="10833.094916397002"/>
    <n v="13006.450732722"/>
    <n v="8.7510612314996017E-2"/>
    <n v="0.17340701508568968"/>
    <n v="0.1874478300076956"/>
    <n v="391.5913304899999"/>
    <n v="6163.0450820979995"/>
    <n v="0.18127997580210886"/>
    <n v="0.12730169274128866"/>
    <n v="653.17447798299986"/>
    <n v="6817.6126034109993"/>
    <n v="0.19071264553325906"/>
    <n v="4.8692823290967135E-2"/>
    <n v="290.01614135399996"/>
    <n v="323.87313376400004"/>
    <n v="0.12711796865023794"/>
    <n v="6.5070133016289722E-2"/>
    <n v="191.96188160900002"/>
    <n v="0.13567509993580976"/>
    <n v="80.995491505000004"/>
    <n v="5.724611215613179E-2"/>
    <n v="446.12906698800003"/>
    <n v="106.54237171946458"/>
    <n v="256.172680254"/>
    <n v="35.202091943480887"/>
    <n v="164.62649019051742"/>
    <n v="0"/>
    <n v="0"/>
    <n v="0"/>
    <n v="189.95638673400003"/>
    <n v="256.172680254"/>
    <n v="1203.3235379509999"/>
    <n v="0.85048677319778732"/>
    <n v="11358.996811243"/>
    <n v="14651.952395562001"/>
    <n v="0.20605298314469556"/>
    <n v="0.20435933636565107"/>
    <n v="0.1836060846422034"/>
    <n v="622.979150506"/>
    <n v="6019.1844014530006"/>
    <n v="7676.7341592980001"/>
    <n v="0.16791064738094508"/>
    <n v="0.15963111297330368"/>
    <n v="0.1539441967881392"/>
    <n v="414.54329053999999"/>
    <n v="208.43585996600001"/>
    <n v="145.22273572"/>
    <n v="7.6651717499999998"/>
    <n v="1.0977292814228816"/>
    <n v="5.4176013200614376E-3"/>
    <n v="206.34360493299999"/>
    <n v="153.36958450100002"/>
    <n v="67.743290540999993"/>
    <n v="565.34436728100013"/>
    <n v="3937.6155435729988"/>
    <n v="4101.8113733799983"/>
    <n v="0.39015131940274239"/>
    <n v="0.17420773928147848"/>
    <n v="0.27930465267439253"/>
    <n v="77.687067867745611"/>
    <n v="0.39957492021895591"/>
    <n v="2.8990842522304208"/>
    <n v="573.00953903100014"/>
    <n v="0.40499252153901738"/>
    <n v="214.47531162999999"/>
    <n v="1376.1198871619999"/>
    <n v="2267.9023046309999"/>
    <n v="5.79308346058649E-2"/>
    <n v="1.0032333388669823E-3"/>
    <n v="9.0328882799379784E-2"/>
    <n v="29.472227999176294"/>
    <n v="0.15158717499151617"/>
    <n v="0.97261603006503372"/>
    <n v="1.6029113136752977"/>
    <n v="79.924891737999985"/>
    <n v="10.982917400654006"/>
    <n v="0"/>
    <n v="0"/>
    <n v="134.55041989200001"/>
    <n v="18.489310598522287"/>
    <n v="1417.798849581"/>
    <n v="1.0020739481893035"/>
    <n v="350.86905565100017"/>
    <n v="2561.4956564109989"/>
    <n v="1833.9090687489984"/>
    <n v="48.214839868569321"/>
    <n v="252.00749584255337"/>
    <n v="0.72039032078157206"/>
    <n v="0.29454603362351262"/>
    <n v="0.62831016341361723"/>
    <n v="0.24798774522743977"/>
    <n v="1.2961729385551231"/>
    <n v="358.53422740100018"/>
    <n v="2148.0500348029982"/>
    <n v="0.25340534654750119"/>
    <n v="1.5182019508051778"/>
    <n v="659.95453497599999"/>
    <n v="78.852353320438425"/>
    <n v="2243.0122003391921"/>
    <n v="24024.241007701705"/>
    <n v="0.10968935188500462"/>
    <n v="1331.0718335377187"/>
    <n v="16646.654921852649"/>
    <n v="9.4722005481418181E-2"/>
    <n v="1526.0464491921512"/>
    <n v="18787.373823157413"/>
    <n v="9.1203111054946495E-2"/>
    <n v="271.99608204262466"/>
    <n v="2927.2049333253435"/>
    <n v="1.0430143801898772E-2"/>
  </r>
  <r>
    <x v="106"/>
    <x v="10"/>
    <x v="10"/>
    <x v="8"/>
    <n v="141486.44939257129"/>
    <n v="4187.3393635604152"/>
    <n v="1818.2747747079995"/>
    <n v="1.285122909306301"/>
    <n v="17114.887129523999"/>
    <n v="18921.655110884996"/>
    <n v="0.18562127126918404"/>
    <n v="0.10172868838226257"/>
    <n v="0.19233647698006751"/>
    <n v="1305.0722704309997"/>
    <n v="0.92240089141675929"/>
    <n v="12138.167186828001"/>
    <n v="13183.893830970997"/>
    <n v="0.15735944282608583"/>
    <n v="0.17166029128030003"/>
    <n v="0.18217660394829327"/>
    <n v="654.66611369100019"/>
    <n v="6276.2102863290002"/>
    <n v="0.19151260735822451"/>
    <n v="0.20898432902698483"/>
    <n v="653.38118589600003"/>
    <n v="6887.9539631939997"/>
    <n v="0.17230110018412015"/>
    <n v="0.12064589181145746"/>
    <n v="273.65253045000003"/>
    <n v="338.67459080700002"/>
    <n v="9.4160084977508385E-2"/>
    <n v="9.92016344671387E-2"/>
    <n v="125.08225447"/>
    <n v="8.8405819078082967E-2"/>
    <n v="169.33751105900001"/>
    <n v="0.11968461417047266"/>
    <n v="218.78273874799999"/>
    <n v="52.248628485170869"/>
    <n v="141.99710550600003"/>
    <n v="19.512600480168956"/>
    <n v="184.13909067068636"/>
    <n v="0"/>
    <n v="0"/>
    <n v="0"/>
    <n v="76.78563324199996"/>
    <n v="141.99710550600003"/>
    <n v="1302.0841136610002"/>
    <n v="0.92028891759677289"/>
    <n v="12661.080924903999"/>
    <n v="14770.800026954999"/>
    <n v="0.10044283892024319"/>
    <n v="0.19277572286715339"/>
    <n v="0.17214607561124629"/>
    <n v="628.32678946800002"/>
    <n v="6647.5111909210009"/>
    <n v="7744.5756435250005"/>
    <n v="0.12104061175667957"/>
    <n v="0.15587018829540189"/>
    <n v="0.15064863566061271"/>
    <n v="417.458567233"/>
    <n v="210.86822223500002"/>
    <n v="160.70857615899999"/>
    <n v="10.91545999"/>
    <n v="1.5632030751591335"/>
    <n v="7.7148448044757519E-3"/>
    <n v="187.81655576599996"/>
    <n v="194.23450538099999"/>
    <n v="120.082226897"/>
    <n v="516.19066104699937"/>
    <n v="4453.8062046199984"/>
    <n v="4150.8550839299987"/>
    <n v="0.10498561640576209"/>
    <n v="0.16574384466972503"/>
    <n v="0.27019383495722504"/>
    <n v="70.932587708126306"/>
    <n v="0.36483399170952824"/>
    <n v="2.933747437829151"/>
    <n v="527.10612103699941"/>
    <n v="0.372548836514004"/>
    <n v="341.19722061900001"/>
    <n v="1717.317107781"/>
    <n v="2325.4617265910001"/>
    <n v="0.2029328327611235"/>
    <n v="3.5539900969436156E-2"/>
    <n v="8.5310149289727466E-2"/>
    <n v="46.885780010503787"/>
    <n v="0.2411518714928714"/>
    <n v="1.2137679015579053"/>
    <n v="1.6435932462611491"/>
    <n v="138.72823384699998"/>
    <n v="19.063406910513272"/>
    <n v="0"/>
    <n v="0"/>
    <n v="202.46898677200002"/>
    <n v="27.822373099990514"/>
    <n v="1643.2813342800002"/>
    <n v="1.1614407890896443"/>
    <n v="174.99344042799936"/>
    <n v="2736.4890968389982"/>
    <n v="1825.3933573389982"/>
    <n v="24.046807697622516"/>
    <n v="250.83730526750159"/>
    <n v="-4.640483226426817E-2"/>
    <n v="0.26560891211307092"/>
    <n v="0.62225340123475847"/>
    <n v="0.12368212021665684"/>
    <n v="1.2901541915680019"/>
    <n v="185.90890041799935"/>
    <n v="2116.9902545539981"/>
    <n v="0.1313969650211326"/>
    <n v="1.496249473813674"/>
    <n v="666.74559846299996"/>
    <n v="78.787878787878782"/>
    <n v="2307.810290975538"/>
    <n v="24119.653110070052"/>
    <n v="0.10046525911833015"/>
    <n v="1656.4378817008844"/>
    <n v="16791.465451734795"/>
    <n v="9.0606650731714922E-2"/>
    <n v="1652.6452211851158"/>
    <n v="18853.848098795712"/>
    <n v="8.1310226126342977E-2"/>
    <n v="433.05801078565389"/>
    <n v="2980.0363013105575"/>
    <n v="5.8280653599556143E-3"/>
  </r>
  <r>
    <x v="107"/>
    <x v="11"/>
    <x v="11"/>
    <x v="8"/>
    <n v="141486.44939257129"/>
    <n v="4187.3393635604152"/>
    <n v="1854.3482631790002"/>
    <n v="1.3106189823407657"/>
    <n v="18969.235392702998"/>
    <n v="18969.235392702998"/>
    <n v="0.16790228578739508"/>
    <n v="2.6334472554776722E-2"/>
    <n v="0.16790228578739508"/>
    <n v="1072.5659272160001"/>
    <n v="0.75806971750350172"/>
    <n v="13210.733114044"/>
    <n v="13210.733114044"/>
    <n v="2.5665677759406869E-2"/>
    <n v="0.15827463608633074"/>
    <n v="0.15827463608633074"/>
    <n v="399.57213565899997"/>
    <n v="6318.4162701229998"/>
    <n v="0.18887517920888119"/>
    <n v="0.11810291370276116"/>
    <n v="612.020770653"/>
    <n v="6861.9113263629997"/>
    <n v="0.13022459133718023"/>
    <n v="-4.0815123584176272E-2"/>
    <n v="301.32266580600003"/>
    <n v="312.10195214099997"/>
    <n v="0.12758036639382597"/>
    <n v="5.911058860265106E-2"/>
    <n v="112.98086558199999"/>
    <n v="7.9852781709519691E-2"/>
    <n v="428.08527882800007"/>
    <n v="0.30256274057752741"/>
    <n v="240.71619155299999"/>
    <n v="57.486668897149897"/>
    <n v="140.642880478"/>
    <n v="19.326508997265499"/>
    <n v="203.46559966795186"/>
    <n v="0"/>
    <n v="0"/>
    <n v="0"/>
    <n v="100.07331107499999"/>
    <n v="140.642880478"/>
    <n v="2800.1506920699999"/>
    <n v="1.9790946087710795"/>
    <n v="15461.231616973999"/>
    <n v="15461.231616973999"/>
    <n v="0.32726233049119435"/>
    <n v="0.21507352963925119"/>
    <n v="0.21507352963925119"/>
    <n v="1268.0133381529997"/>
    <n v="7915.5245290740004"/>
    <n v="7915.5245290740004"/>
    <n v="0.15582392187007255"/>
    <n v="0.15586277647874169"/>
    <n v="0.15586277647874169"/>
    <n v="418.17349923500001"/>
    <n v="849.83983891799971"/>
    <n v="349.715068519"/>
    <n v="33.360797421999997"/>
    <n v="4.7775999515922631"/>
    <n v="2.3578793280363143E-2"/>
    <n v="657.626758784"/>
    <n v="325.68677926099997"/>
    <n v="165.74794993100002"/>
    <n v="-945.80242889099964"/>
    <n v="3508.0037757289988"/>
    <n v="3508.0037757289988"/>
    <n v="2.1219637898577308"/>
    <n v="-2.7334718850415829E-3"/>
    <n v="-2.7334718850415829E-3"/>
    <n v="-129.9678952071574"/>
    <n v="-0.66847562643031366"/>
    <n v="2.4793920483477661"/>
    <n v="-912.44163146899962"/>
    <n v="-0.6448968331499505"/>
    <n v="736.63733869899988"/>
    <n v="2453.9544464800001"/>
    <n v="2453.9544464800001"/>
    <n v="0.21128645377218103"/>
    <n v="8.2695528665832629E-2"/>
    <n v="8.2695528665832629E-2"/>
    <n v="101.22537383835004"/>
    <n v="0.52064161752699745"/>
    <n v="1.7344095190849027"/>
    <n v="1.7344095190849027"/>
    <n v="225.277738994"/>
    <n v="30.956648745772924"/>
    <n v="0"/>
    <n v="0"/>
    <n v="511.35959970499988"/>
    <n v="70.268725092577128"/>
    <n v="3536.7880307689998"/>
    <n v="2.4997362262980767"/>
    <n v="-1682.4397675899995"/>
    <n v="1054.0493292489987"/>
    <n v="1054.0493292489987"/>
    <n v="-231.19326904550746"/>
    <n v="144.8426950305456"/>
    <n v="0.84661138741939967"/>
    <n v="-0.15749922085028245"/>
    <n v="-0.15749922085028245"/>
    <n v="-1.189117243957311"/>
    <n v="0.74498252926286335"/>
    <n v="-1649.0789701679996"/>
    <n v="1338.1370525969987"/>
    <n v="-1.1655384506769479"/>
    <n v="0.94577046660078057"/>
    <n v="1335.559531824"/>
    <n v="79.432624113475171"/>
    <n v="2334.4920098949915"/>
    <n v="24067.179924827982"/>
    <n v="8.053197203549245E-2"/>
    <n v="1350.2838905130002"/>
    <n v="16760.214397558022"/>
    <n v="7.0559415326624242E-2"/>
    <n v="3525.1897105524108"/>
    <n v="19591.836508427252"/>
    <n v="0.1253673158670181"/>
    <n v="927.37379246927674"/>
    <n v="3103.9754227625344"/>
    <n v="7.7075358856495413E-3"/>
  </r>
  <r>
    <x v="108"/>
    <x v="0"/>
    <x v="0"/>
    <x v="9"/>
    <n v="147225.50609466466"/>
    <n v="4418.1935489342322"/>
    <n v="1528.9273107419999"/>
    <n v="1.0384934997329291"/>
    <n v="1528.9273107419999"/>
    <n v="19252.602604038999"/>
    <n v="0.22750183750357444"/>
    <n v="0.22750183750357444"/>
    <n v="0.16929068608233511"/>
    <n v="992.61145079999994"/>
    <n v="0.67421160716660045"/>
    <n v="992.61145079999994"/>
    <n v="13264.927571888999"/>
    <n v="5.7750934021714606E-2"/>
    <n v="5.7750934021714606E-2"/>
    <n v="0.1436017537311407"/>
    <n v="484.84428664265846"/>
    <n v="6368.2162872156578"/>
    <n v="0.18912696115860506"/>
    <n v="0.11447114829065663"/>
    <n v="513.10426209900004"/>
    <n v="6871.2055036769998"/>
    <n v="0.10851939623112483"/>
    <n v="1.844777942062481E-2"/>
    <n v="363.67506104099999"/>
    <n v="265.68236408899998"/>
    <n v="0.1075588182658056"/>
    <n v="2.2645339148967825E-3"/>
    <n v="8.9302233369999993"/>
    <n v="6.0656767797136642E-3"/>
    <n v="48.572344624999999"/>
    <n v="3.2991800071496054E-2"/>
    <n v="478.81329197999992"/>
    <n v="108.3730911008868"/>
    <n v="168.511634867"/>
    <n v="23.156107272066489"/>
    <n v="23.156107272066489"/>
    <n v="0"/>
    <n v="0"/>
    <n v="0"/>
    <n v="310.30165711299992"/>
    <n v="168.511634867"/>
    <n v="945.55378436800004"/>
    <n v="0.64224862216470668"/>
    <n v="945.55378436800004"/>
    <n v="15667.343801550998"/>
    <n v="0.27874031517195763"/>
    <n v="0.27874031517195763"/>
    <n v="0.22655520123022277"/>
    <n v="670.22297043799995"/>
    <n v="670.22297043799995"/>
    <n v="8074.6949308109997"/>
    <n v="0.31145602524135896"/>
    <n v="0.31145602524135896"/>
    <n v="0.17220498602427114"/>
    <n v="511.228994489"/>
    <n v="158.99397594899995"/>
    <n v="18.566122175"/>
    <n v="10.795707879"/>
    <n v="1.5460533747943761"/>
    <n v="7.3327700922002324E-3"/>
    <n v="14.401702405"/>
    <n v="207.22274620599998"/>
    <n v="24.344535265000001"/>
    <n v="583.37352637399988"/>
    <n v="583.37352637399988"/>
    <n v="3585.2588024879992"/>
    <n v="0.15264217138430447"/>
    <n v="0.15264217138430447"/>
    <n v="-2.8844696782266643E-2"/>
    <n v="80.164553427197703"/>
    <n v="0.39624487756822246"/>
    <n v="2.4352158111670614"/>
    <n v="594.1692342529999"/>
    <n v="0.4035776476604227"/>
    <n v="27.989961966999999"/>
    <n v="27.989961966999999"/>
    <n v="2442.9445774709998"/>
    <n v="-0.28230555706190963"/>
    <n v="-0.28230555706190963"/>
    <n v="7.1881341800349441E-2"/>
    <n v="3.8462540723699283"/>
    <n v="1.9011625573222828E-2"/>
    <n v="1.9011625573222828E-2"/>
    <n v="1.6593215688456922"/>
    <n v="10.219476956999999"/>
    <n v="1.4043143363215094"/>
    <n v="0"/>
    <n v="0"/>
    <n v="17.770485010000002"/>
    <n v="2.4419397360484192"/>
    <n v="973.54374633500004"/>
    <n v="0.66126024773792957"/>
    <n v="555.38356440699988"/>
    <n v="555.38356440699988"/>
    <n v="1142.3142250169985"/>
    <n v="76.318299354827758"/>
    <n v="156.97165809220436"/>
    <n v="0.18895604413578471"/>
    <n v="0.18895604413578471"/>
    <n v="-0.19135502402598747"/>
    <n v="0.37723325199499963"/>
    <n v="0.7758942423213685"/>
    <n v="566.1792722859999"/>
    <n v="1422.8983054769988"/>
    <n v="0.38456602208719992"/>
    <n v="0.96647540444662361"/>
    <n v="739.55667201699998"/>
    <n v="80.270793036750476"/>
    <n v="1904.7118545870217"/>
    <n v="24351.20074403019"/>
    <n v="8.419169509386415E-2"/>
    <n v="1236.5786025628915"/>
    <n v="16775.748741670239"/>
    <n v="5.9590509676925363E-2"/>
    <n v="1177.9549554656774"/>
    <n v="19807.64891248702"/>
    <n v="0.13816900061733683"/>
    <n v="34.869422498648191"/>
    <n v="3088.0992598217736"/>
    <n v="-1.8915632419094219E-3"/>
  </r>
  <r>
    <x v="109"/>
    <x v="1"/>
    <x v="1"/>
    <x v="9"/>
    <n v="147225.50609466466"/>
    <n v="4418.1935489342322"/>
    <n v="1418.8697596560003"/>
    <n v="0.9637390947351745"/>
    <n v="2947.797070398"/>
    <n v="19214.050818513999"/>
    <n v="9.0572359712937089E-2"/>
    <n v="-2.645204858709016E-2"/>
    <n v="0.14492085250868247"/>
    <n v="884.69023375400002"/>
    <n v="0.60090826462172409"/>
    <n v="1877.3016845540001"/>
    <n v="13355.334247373999"/>
    <n v="0.11382166298648477"/>
    <n v="8.3454197107430073E-2"/>
    <n v="0.14868974428529502"/>
    <n v="366.42777580865857"/>
    <n v="6402.4121895413173"/>
    <n v="0.18917319204733007"/>
    <n v="0.10292781955915609"/>
    <n v="492.77951435599999"/>
    <n v="6835.57010464"/>
    <n v="8.740031482857602E-2"/>
    <n v="-6.7438291641282011E-2"/>
    <n v="275.62230209400002"/>
    <n v="244.93155988499998"/>
    <n v="0.12676753864186163"/>
    <n v="-3.7686829546916933E-2"/>
    <n v="217.36357543400001"/>
    <n v="0.14763989012490622"/>
    <n v="47.590884804999995"/>
    <n v="3.2325162987994406E-2"/>
    <n v="269.22506566300007"/>
    <n v="60.935552659965111"/>
    <n v="154.494627052"/>
    <n v="21.229953408247457"/>
    <n v="44.386060680313946"/>
    <n v="123.943000029"/>
    <n v="17.031686901373181"/>
    <n v="17.031686901373181"/>
    <n v="-9.212561417999936"/>
    <n v="278.43762708100002"/>
    <n v="1389.4406080599999"/>
    <n v="0.94374992819967096"/>
    <n v="2334.9943924280001"/>
    <n v="16065.831779959"/>
    <n v="0.40212616272882773"/>
    <n v="0.34940024226711386"/>
    <n v="0.24145436668338327"/>
    <n v="799.913737631"/>
    <n v="1470.136708069"/>
    <n v="8264.6443702200013"/>
    <n v="0.31141074971549698"/>
    <n v="0.31143139005952203"/>
    <n v="0.18419691549867023"/>
    <n v="514.32512419800003"/>
    <n v="285.58861343299998"/>
    <n v="42.795982266999999"/>
    <n v="31.118587382999998"/>
    <n v="4.4564930416380735"/>
    <n v="2.1136682228819124E-2"/>
    <n v="325.69627418499999"/>
    <n v="172.66675899399999"/>
    <n v="17.2492676"/>
    <n v="29.429151596000338"/>
    <n v="612.80267797000022"/>
    <n v="3148.2190385549989"/>
    <n v="-0.93691079809117372"/>
    <n v="-0.3699253471429409"/>
    <n v="-0.18033333867072865"/>
    <n v="4.0440210067438098"/>
    <n v="1.9989166535503478E-2"/>
    <n v="2.138365234438877"/>
    <n v="60.547738979000336"/>
    <n v="4.1125848764322598E-2"/>
    <n v="57.612822135000002"/>
    <n v="85.602784102000001"/>
    <n v="2412.0336649180003"/>
    <n v="-0.34918220138299449"/>
    <n v="-0.32872968493096533"/>
    <n v="9.2619490134685289E-2"/>
    <n v="7.9168936356085657"/>
    <n v="3.9132364807736159E-2"/>
    <n v="5.8143990380958986E-2"/>
    <n v="1.6383259456191543"/>
    <n v="46.042951591000005"/>
    <n v="6.3270143156895573"/>
    <n v="0"/>
    <n v="0"/>
    <n v="11.569870543999997"/>
    <n v="1.5898793199190084"/>
    <n v="1447.0534301949999"/>
    <n v="0.98288229300740704"/>
    <n v="-28.183670538999664"/>
    <n v="527.19989386800023"/>
    <n v="736.18537363699886"/>
    <n v="-3.8728726288647564"/>
    <n v="101.16326684219412"/>
    <n v="-1.0745707895422443"/>
    <n v="-0.37614193981625599"/>
    <n v="-0.54926041825100169"/>
    <n v="-1.9143198272232678E-2"/>
    <n v="0.50003928881972282"/>
    <n v="2.9349168440003339"/>
    <n v="1016.9257388799991"/>
    <n v="1.9934839565864419E-3"/>
    <n v="0.69072660427883004"/>
    <n v="882.08630776300004"/>
    <n v="81.495809155383625"/>
    <n v="1741.0340167930826"/>
    <n v="24224.085325636719"/>
    <n v="6.585494586088414E-2"/>
    <n v="1085.5653105636502"/>
    <n v="16843.186945725443"/>
    <n v="6.7788009697205887E-2"/>
    <n v="1704.922771440712"/>
    <n v="20242.350585919263"/>
    <n v="0.15553372473346294"/>
    <n v="70.694214502678008"/>
    <n v="3045.3221416789238"/>
    <n v="2.0980740475216697E-2"/>
  </r>
  <r>
    <x v="110"/>
    <x v="2"/>
    <x v="2"/>
    <x v="9"/>
    <n v="147225.50609466466"/>
    <n v="4418.1935489342322"/>
    <n v="1591.9370650359999"/>
    <n v="1.0812916234856744"/>
    <n v="4539.7341354339997"/>
    <n v="19423.363565953001"/>
    <n v="0.11115319917127819"/>
    <n v="0.15138801247383338"/>
    <n v="0.13763509735331136"/>
    <n v="951.83542906599996"/>
    <n v="0.6465153045247326"/>
    <n v="2829.13711362"/>
    <n v="13286.019584201"/>
    <n v="-6.787901572923416E-2"/>
    <n v="2.7338617777152407E-2"/>
    <n v="0.11552603699917197"/>
    <n v="438.1905216306584"/>
    <n v="6444.0554481959753"/>
    <n v="0.18097624858745442"/>
    <n v="0.10501461627079411"/>
    <n v="550.97203156"/>
    <n v="6810.9359479099994"/>
    <n v="6.080372164844694E-2"/>
    <n v="-4.2796893485774867E-2"/>
    <n v="294.254569855"/>
    <n v="253.40255986700001"/>
    <n v="0.11362138994574011"/>
    <n v="-0.11722325094000863"/>
    <n v="145.19807134299998"/>
    <n v="9.862290522515775E-2"/>
    <n v="149.165999185"/>
    <n v="0.10131804137870487"/>
    <n v="345.737565442"/>
    <n v="78.253150662763446"/>
    <n v="194.48714618499997"/>
    <n v="26.725544640596677"/>
    <n v="71.111605320910627"/>
    <n v="0"/>
    <n v="0"/>
    <n v="17.031686901373181"/>
    <n v="151.25041925700003"/>
    <n v="194.48714618499997"/>
    <n v="1614.1515768740001"/>
    <n v="1.0963803893030026"/>
    <n v="3949.1459693020001"/>
    <n v="16429.396288466"/>
    <n v="0.29071507110795358"/>
    <n v="0.32478052519258305"/>
    <n v="0.2405297890075424"/>
    <n v="816.96722890099988"/>
    <n v="2287.1039369699997"/>
    <n v="8470.9473968080001"/>
    <n v="0.33783383045311988"/>
    <n v="0.3207420105245169"/>
    <n v="0.19836644762707611"/>
    <n v="521.124486821"/>
    <n v="295.84274207999988"/>
    <n v="168.376900949"/>
    <n v="35.383338621999997"/>
    <n v="5.0672480861072096"/>
    <n v="2.4033429777615321E-2"/>
    <n v="305.19501156200005"/>
    <n v="195.560448275"/>
    <n v="92.668648565000012"/>
    <n v="-22.214511838000135"/>
    <n v="590.58816613200008"/>
    <n v="2993.9672774869996"/>
    <n v="-1.168244279304123"/>
    <n v="-0.46534946649349762"/>
    <n v="-0.21820406110053625"/>
    <n v="-3.0526178178932293"/>
    <n v="-1.5088765817328152E-2"/>
    <n v="2.0335927903429356"/>
    <n v="13.168826783999862"/>
    <n v="8.9446639602871712E-3"/>
    <n v="168.07183158500001"/>
    <n v="253.67461568700003"/>
    <n v="2428.2281146049995"/>
    <n v="0.10662844911216673"/>
    <n v="-9.207675242150426E-2"/>
    <n v="7.1846801108153002E-2"/>
    <n v="23.095671492752874"/>
    <n v="0.11415945242323118"/>
    <n v="0.17230344280419016"/>
    <n v="1.6493257038244928"/>
    <n v="81.77041534300001"/>
    <n v="11.23652091357607"/>
    <n v="0"/>
    <n v="0"/>
    <n v="86.301416242000002"/>
    <n v="11.859150579176806"/>
    <n v="1782.223408459"/>
    <n v="1.2105398417262336"/>
    <n v="-190.28634342300015"/>
    <n v="336.91355044500006"/>
    <n v="565.73916288199916"/>
    <n v="-26.148289310646106"/>
    <n v="77.741318894949117"/>
    <n v="8.590981401546145"/>
    <n v="-0.59173065002716729"/>
    <n v="-0.63830658305797916"/>
    <n v="-0.12924821824055932"/>
    <n v="0.38426708651844199"/>
    <n v="-154.90300480100015"/>
    <n v="830.96294767399934"/>
    <n v="-0.10521478846294401"/>
    <n v="0.56441507298314042"/>
    <n v="918.90679641600002"/>
    <n v="81.882656350741456"/>
    <n v="1944.168809347115"/>
    <n v="24424.798593038344"/>
    <n v="6.4122476919560079E-2"/>
    <n v="1162.4383862058"/>
    <n v="16717.979971717676"/>
    <n v="4.2562259129374835E-2"/>
    <n v="1971.2985005760427"/>
    <n v="20636.689295408138"/>
    <n v="0.16091728417570539"/>
    <n v="205.25937857349214"/>
    <n v="3059.0678460054255"/>
    <n v="5.1087086175305441E-3"/>
  </r>
  <r>
    <x v="111"/>
    <x v="3"/>
    <x v="3"/>
    <x v="9"/>
    <n v="147225.50609466466"/>
    <n v="4418.1935489342322"/>
    <n v="1709.0081072089999"/>
    <n v="1.1608098029631655"/>
    <n v="6248.7422426429994"/>
    <n v="19598.442815498998"/>
    <n v="0.11196788399170909"/>
    <n v="0.11413778981428124"/>
    <n v="0.13298551765377598"/>
    <n v="1244.2991604969998"/>
    <n v="0.84516548355210064"/>
    <n v="4073.4362741169998"/>
    <n v="13375.446040833"/>
    <n v="7.7434037823144619E-2"/>
    <n v="4.2139827292099863E-2"/>
    <n v="0.10933282732413718"/>
    <n v="718.79888735765826"/>
    <n v="6500.0708072166344"/>
    <n v="0.17199740406615804"/>
    <n v="8.4515315522712742E-2"/>
    <n v="520.04242226899999"/>
    <n v="6825.5393883409997"/>
    <n v="5.4359890380505593E-2"/>
    <n v="2.889258833557995E-2"/>
    <n v="303.31362632399993"/>
    <n v="259.04437421099999"/>
    <n v="3.0711552822338062E-2"/>
    <n v="-9.0358351021780914E-3"/>
    <n v="145.48672947"/>
    <n v="9.8818970522983551E-2"/>
    <n v="58.202427457999995"/>
    <n v="3.9532842509351858E-2"/>
    <n v="261.01978978400001"/>
    <n v="59.07839638373558"/>
    <n v="185.42805576900003"/>
    <n v="25.480685378351613"/>
    <n v="96.592290699262236"/>
    <n v="53.887500000000003"/>
    <n v="7.4049767044770824"/>
    <n v="24.436663605850264"/>
    <n v="21.704234014999983"/>
    <n v="239.31555576900001"/>
    <n v="1593.9241333960001"/>
    <n v="1.0826413001909612"/>
    <n v="5543.0701026980005"/>
    <n v="16830.874998984003"/>
    <n v="0.33668518727592556"/>
    <n v="0.32818196500745334"/>
    <n v="0.2512660188168987"/>
    <n v="767.78711854100004"/>
    <n v="3054.8910555109996"/>
    <n v="8646.8308519839993"/>
    <n v="0.29714878630095676"/>
    <n v="0.31473193667070687"/>
    <n v="0.21130132387406131"/>
    <n v="520.19998034299999"/>
    <n v="247.58713819800005"/>
    <n v="162.93831556500001"/>
    <n v="15.785979966000001"/>
    <n v="2.2607102632283733"/>
    <n v="1.0722313262655563E-2"/>
    <n v="380.17971112099997"/>
    <n v="179.93041316600002"/>
    <n v="87.302595037000003"/>
    <n v="115.08397381299983"/>
    <n v="705.67213994499991"/>
    <n v="2767.5678165149993"/>
    <n v="-0.66298812156010589"/>
    <n v="-0.51201978582694363"/>
    <n v="-0.28058611607804618"/>
    <n v="15.81431955729834"/>
    <n v="7.8168502772204357E-2"/>
    <n v="1.8798154544875385"/>
    <n v="130.86995377899984"/>
    <n v="8.8890816034859918E-2"/>
    <n v="193.54750977899999"/>
    <n v="447.22212546600002"/>
    <n v="2508.9709053669994"/>
    <n v="0.71577493801329206"/>
    <n v="0.140274513030062"/>
    <n v="0.11553088195598371"/>
    <n v="26.596424052387754"/>
    <n v="0.13146330069638254"/>
    <n v="0.3037667435005727"/>
    <n v="1.7041686402855725"/>
    <n v="103.06396914000001"/>
    <n v="14.162584839761447"/>
    <n v="0"/>
    <n v="0"/>
    <n v="90.483540638999983"/>
    <n v="12.433839212626308"/>
    <n v="1787.4716431750001"/>
    <n v="1.2141046008873435"/>
    <n v="-78.463535966000165"/>
    <n v="258.45001447899989"/>
    <n v="258.59691114799938"/>
    <n v="-10.782104495089417"/>
    <n v="35.535218796579258"/>
    <n v="-1.3431169171231634"/>
    <n v="-0.75476855685179234"/>
    <n v="-0.83815931248386732"/>
    <n v="-5.3294797924178183E-2"/>
    <n v="0.17564681420196576"/>
    <n v="-62.677556000000166"/>
    <n v="524.97888821699917"/>
    <n v="-4.2572484661522622E-2"/>
    <n v="0.35658147976033616"/>
    <n v="854.27383378499997"/>
    <n v="81.689232753062541"/>
    <n v="2092.0849047207253"/>
    <n v="24576.325864614442"/>
    <n v="6.4517894255719854E-2"/>
    <n v="1523.2107323842515"/>
    <n v="16780.173115444002"/>
    <n v="4.1866307141267267E-2"/>
    <n v="1951.2046810554036"/>
    <n v="21079.343527129298"/>
    <n v="0.1759588065772224"/>
    <n v="236.93148197887055"/>
    <n v="3153.2912372866072"/>
    <n v="4.8291532785317726E-2"/>
  </r>
  <r>
    <x v="112"/>
    <x v="4"/>
    <x v="4"/>
    <x v="9"/>
    <n v="147225.50609466466"/>
    <n v="4418.1935489342322"/>
    <n v="2057.4732229590004"/>
    <n v="1.3974978096771249"/>
    <n v="8306.2154656019993"/>
    <n v="19922.30858474"/>
    <n v="0.12961440926600276"/>
    <n v="0.18681609181272174"/>
    <n v="0.13874245177809774"/>
    <n v="1465.6840463270003"/>
    <n v="0.99553676886977638"/>
    <n v="5539.1203204439998"/>
    <n v="13547.182965937998"/>
    <n v="0.13272329470682886"/>
    <n v="6.4668683886060174E-2"/>
    <n v="0.10651505086584123"/>
    <n v="852.77094014865838"/>
    <n v="6606.7028205532924"/>
    <n v="0.16123772962692184"/>
    <n v="0.14291174137269724"/>
    <n v="587.72834404599996"/>
    <n v="6847.6969998319992"/>
    <n v="4.304461255945724E-2"/>
    <n v="3.917743655316408E-2"/>
    <n v="289.55014600499999"/>
    <n v="282.24713055299998"/>
    <n v="7.9911905542872752E-2"/>
    <n v="-5.4660280916041026E-2"/>
    <n v="205.37948095100001"/>
    <n v="0.13949993204230718"/>
    <n v="89.546099729000005"/>
    <n v="6.0822409176452534E-2"/>
    <n v="296.86359595200008"/>
    <n v="67.191170478172069"/>
    <n v="195.53715674400001"/>
    <n v="26.869832346072908"/>
    <n v="123.46212304533515"/>
    <n v="0"/>
    <n v="0"/>
    <n v="24.436663605850264"/>
    <n v="101.32643920800007"/>
    <n v="195.53715674400001"/>
    <n v="1593.542871716"/>
    <n v="1.0823823357695688"/>
    <n v="7136.6129744140007"/>
    <n v="17258.749040167"/>
    <n v="0.36706312288315623"/>
    <n v="0.33667077240861998"/>
    <n v="0.2586874290892951"/>
    <n v="777.05832546699992"/>
    <n v="3831.9493809779997"/>
    <n v="8808.8152971829986"/>
    <n v="0.26335770448977591"/>
    <n v="0.30397908902963144"/>
    <n v="0.2175301449483471"/>
    <n v="522.99279950300001"/>
    <n v="254.0655259639999"/>
    <n v="164.28639027099999"/>
    <n v="14.623210596"/>
    <n v="2.0941900564253566"/>
    <n v="9.9325252694987577E-3"/>
    <n v="368.32427171300003"/>
    <n v="216.67204374100001"/>
    <n v="52.578629928000012"/>
    <n v="463.93035124300036"/>
    <n v="1169.6024911880004"/>
    <n v="2663.5595445730005"/>
    <n v="-0.18313294376550893"/>
    <n v="-0.41927737911323759"/>
    <n v="-0.29597009963225418"/>
    <n v="63.751212126268392"/>
    <n v="0.31511547390755607"/>
    <n v="1.8091699021637975"/>
    <n v="478.55356183900034"/>
    <n v="0.32504799917705485"/>
    <n v="161.72192180099998"/>
    <n v="608.94404726699997"/>
    <n v="2449.6659670899999"/>
    <n v="-0.26831552624903321"/>
    <n v="-6.9932353611089626E-3"/>
    <n v="5.1137236480913506E-2"/>
    <n v="22.223095588766771"/>
    <n v="0.10984640235980189"/>
    <n v="0.41361314586037456"/>
    <n v="1.6638869392066393"/>
    <n v="70.807023768000008"/>
    <n v="9.7299811925844608"/>
    <n v="0"/>
    <n v="0"/>
    <n v="90.914898032999972"/>
    <n v="12.493114396182309"/>
    <n v="1755.264793517"/>
    <n v="1.1922287381293706"/>
    <n v="302.20842944200035"/>
    <n v="560.6584439210003"/>
    <n v="213.89357748300037"/>
    <n v="41.528116537501617"/>
    <n v="29.3922887218535"/>
    <n v="-0.12886081828021223"/>
    <n v="-0.59976244840520221"/>
    <n v="-0.85277285777092349"/>
    <n v="0.20526907154775417"/>
    <n v="0.14528296295715823"/>
    <n v="316.83164003800033"/>
    <n v="464.02439803100015"/>
    <n v="0.2152015968172529"/>
    <n v="0.31517935331982266"/>
    <n v="866.291685605"/>
    <n v="82.011605415860743"/>
    <n v="2508.7586232778376"/>
    <n v="24891.915515040229"/>
    <n v="7.5773990161648097E-2"/>
    <n v="1787.1666319600449"/>
    <n v="16930.380542660721"/>
    <n v="4.5165635410049809E-2"/>
    <n v="1943.0699638612546"/>
    <n v="21547.737833440238"/>
    <n v="0.18794201958951162"/>
    <n v="197.19394710169101"/>
    <n v="3070.8663752684142"/>
    <n v="-7.1634127332311781E-3"/>
  </r>
  <r>
    <x v="113"/>
    <x v="5"/>
    <x v="5"/>
    <x v="9"/>
    <n v="147225.50609466466"/>
    <n v="4418.1935489342322"/>
    <n v="1527.7991969509999"/>
    <n v="1.0377272508532855"/>
    <n v="9834.0146625529997"/>
    <n v="20045.601442882999"/>
    <n v="0.1229058275596131"/>
    <n v="8.7783767674297408E-2"/>
    <n v="0.14214741946745368"/>
    <n v="987.14926516100013"/>
    <n v="0.67050152609173042"/>
    <n v="6526.2695856049995"/>
    <n v="13480.516404174001"/>
    <n v="-6.3262061605708353E-2"/>
    <n v="4.3120575573724285E-2"/>
    <n v="9.2601762886697969E-2"/>
    <n v="487.52745827365834"/>
    <n v="6640.841585214951"/>
    <n v="0.16818532183029333"/>
    <n v="7.529690339140549E-2"/>
    <n v="517.81231231699996"/>
    <n v="6800.7882613159991"/>
    <n v="2.5329217047368013E-2"/>
    <n v="-8.3065326583463772E-2"/>
    <n v="327.96921803899994"/>
    <n v="268.93999176800003"/>
    <n v="0.10862887104768149"/>
    <n v="-4.584984326038577E-2"/>
    <n v="147.12519809"/>
    <n v="9.9931867780709033E-2"/>
    <n v="78.581794855000012"/>
    <n v="5.337512292501316E-2"/>
    <n v="314.94293884499996"/>
    <n v="71.283191955447776"/>
    <n v="202.21095507699999"/>
    <n v="27.78691555064248"/>
    <n v="151.24903859597762"/>
    <n v="11.202500000000001"/>
    <n v="1.5393969201002926"/>
    <n v="25.976060525950555"/>
    <n v="101.52948376799996"/>
    <n v="213.41345507699998"/>
    <n v="1469.733598214"/>
    <n v="0.99828734653421725"/>
    <n v="8606.346572628001"/>
    <n v="17530.941073843002"/>
    <n v="0.22729234770319562"/>
    <n v="0.31663214894998459"/>
    <n v="0.27265588861465218"/>
    <n v="779.92461174499999"/>
    <n v="4611.8739927229999"/>
    <n v="8968.0452847889992"/>
    <n v="0.25653514854728576"/>
    <n v="0.29570561999059986"/>
    <n v="0.2231895119121392"/>
    <n v="521.56869299699997"/>
    <n v="258.35591874800002"/>
    <n v="173.23890385000001"/>
    <n v="11.153270747999999"/>
    <n v="1.5972599549014521"/>
    <n v="7.5756375670588951E-3"/>
    <n v="282.17937914800001"/>
    <n v="174.886075742"/>
    <n v="48.351356980999995"/>
    <n v="58.065598736999846"/>
    <n v="1227.6680899250002"/>
    <n v="2514.6603690399998"/>
    <n v="-0.71944211790722812"/>
    <n v="-0.44724820569518964"/>
    <n v="-0.33399129964692631"/>
    <n v="7.9791121499234103"/>
    <n v="3.9439904319068325E-2"/>
    <n v="1.7080330954495726"/>
    <n v="69.218869484999843"/>
    <n v="4.7015541886127221E-2"/>
    <n v="143.86700422900003"/>
    <n v="752.811051496"/>
    <n v="2488.8950726469998"/>
    <n v="0.37490341506157665"/>
    <n v="4.8672608501717951E-2"/>
    <n v="8.7672209036182336E-2"/>
    <n v="19.769553511642798"/>
    <n v="9.7718804333058212E-2"/>
    <n v="0.51133195019343269"/>
    <n v="1.6905325297687637"/>
    <n v="79.010564409999972"/>
    <n v="10.857274671559004"/>
    <n v="0"/>
    <n v="0"/>
    <n v="64.856439819000059"/>
    <n v="8.9122788400837898"/>
    <n v="1613.6006024430001"/>
    <n v="1.0960061508672754"/>
    <n v="-85.801405492000185"/>
    <n v="474.85703842900011"/>
    <n v="25.765296392999915"/>
    <n v="-11.790441361719385"/>
    <n v="3.5405505836067981"/>
    <n v="-1.8385031301950265"/>
    <n v="-0.68409017124184068"/>
    <n v="-0.9826780960177095"/>
    <n v="-5.8278900013989873E-2"/>
    <n v="1.7500565680808777E-2"/>
    <n v="-74.648134744000188"/>
    <n v="284.2652371059998"/>
    <n v="-5.0703262446930984E-2"/>
    <n v="0.19308151464136916"/>
    <n v="861.75212201500005"/>
    <n v="81.689232753062541"/>
    <n v="1870.2577383354387"/>
    <n v="24975.143449035055"/>
    <n v="8.3148517695090352E-2"/>
    <n v="1208.4202922373411"/>
    <n v="16797.973642477493"/>
    <n v="3.6167601044681197E-2"/>
    <n v="1799.1766462745968"/>
    <n v="21823.217214252621"/>
    <n v="0.20624925609321543"/>
    <n v="176.11501464812869"/>
    <n v="3113.8449003018814"/>
    <n v="3.0120963244983479E-2"/>
  </r>
  <r>
    <x v="114"/>
    <x v="6"/>
    <x v="6"/>
    <x v="9"/>
    <n v="147225.50609466466"/>
    <n v="4418.1935489342322"/>
    <n v="1961.0089379989997"/>
    <n v="1.3319763606301267"/>
    <n v="11795.023600552"/>
    <n v="20252.116032153997"/>
    <n v="0.12203797495887914"/>
    <n v="0.11770604414925678"/>
    <n v="0.12665837180566841"/>
    <n v="1465.6551326559998"/>
    <n v="0.99551712983319418"/>
    <n v="7991.9247182609997"/>
    <n v="13688.447286288998"/>
    <n v="0.16532310800683048"/>
    <n v="6.3574765348873852E-2"/>
    <n v="8.7477014930690711E-2"/>
    <n v="860.38827620265829"/>
    <n v="6720.6516566336086"/>
    <n v="0.13384661551444266"/>
    <n v="0.10224481151218301"/>
    <n v="597.59333374999994"/>
    <n v="6899.1764019799994"/>
    <n v="3.9165419590725614E-2"/>
    <n v="0.19708957764598045"/>
    <n v="297.48007273500002"/>
    <n v="280.10182579799999"/>
    <n v="5.6262661086927901E-2"/>
    <n v="6.8038047916656907E-2"/>
    <n v="115.271884039"/>
    <n v="7.8296137059893162E-2"/>
    <n v="83.898626089000004"/>
    <n v="5.6986474908127638E-2"/>
    <n v="296.18329521500004"/>
    <n v="67.03719335393221"/>
    <n v="205.87212564800001"/>
    <n v="28.290017063783232"/>
    <n v="179.53905565976086"/>
    <n v="22.54"/>
    <n v="3.0973449300656632"/>
    <n v="29.073405456016218"/>
    <n v="67.771169567000044"/>
    <n v="228.412125648"/>
    <n v="1595.1021806619999"/>
    <n v="1.083441465391441"/>
    <n v="10201.44875329"/>
    <n v="17979.858200357001"/>
    <n v="0.39166199636732846"/>
    <n v="0.32782570358692653"/>
    <n v="0.28671773889319963"/>
    <n v="807.07644963999996"/>
    <n v="5418.9504423629996"/>
    <n v="9167.5549396009992"/>
    <n v="0.32837484949861473"/>
    <n v="0.30046902771381889"/>
    <n v="0.23772848928566881"/>
    <n v="542.97477747999994"/>
    <n v="264.10167216000002"/>
    <n v="217.51924783499999"/>
    <n v="17.927135302"/>
    <n v="2.5673451287031153"/>
    <n v="1.2176650485054549E-2"/>
    <n v="317.62257606499998"/>
    <n v="201.60464684900001"/>
    <n v="33.352124971000009"/>
    <n v="365.90675733699982"/>
    <n v="1593.574847262"/>
    <n v="2272.2578317969992"/>
    <n v="-0.39848567069875929"/>
    <n v="-0.4367641689051821"/>
    <n v="-0.43221302699651898"/>
    <n v="50.281252871096868"/>
    <n v="0.24853489523868583"/>
    <n v="1.5433859879795273"/>
    <n v="383.83389263899983"/>
    <n v="0.26071154572374039"/>
    <n v="244.86899949600001"/>
    <n v="997.68005099200002"/>
    <n v="2609.0800786310001"/>
    <n v="0.96391687977521379"/>
    <n v="0.18411348713165343"/>
    <n v="0.13666818382847867"/>
    <n v="33.648791220904485"/>
    <n v="0.16632240295275433"/>
    <n v="0.67765435314618705"/>
    <n v="1.7721658072979456"/>
    <n v="124.289732688"/>
    <n v="17.07933333630849"/>
    <n v="0"/>
    <n v="0"/>
    <n v="120.57926680800001"/>
    <n v="16.569457884595998"/>
    <n v="1839.9711801579999"/>
    <n v="1.2497638683441952"/>
    <n v="121.0377578409998"/>
    <n v="595.89479626999992"/>
    <n v="-336.82224683400045"/>
    <n v="16.632461650192379"/>
    <n v="-46.284590885741679"/>
    <n v="-0.74972823470213523"/>
    <n v="-0.70006800771232092"/>
    <n v="-1.1973668600677843"/>
    <n v="8.2212492285931499E-2"/>
    <n v="-0.22877981931841812"/>
    <n v="138.96489314299981"/>
    <n v="-77.867673794000609"/>
    <n v="9.4389142770986062E-2"/>
    <n v="-5.2890070382187994E-2"/>
    <n v="888.05755587800002"/>
    <n v="81.75370728562217"/>
    <n v="2398.6789139088714"/>
    <n v="25141.483778139063"/>
    <n v="7.2122190922102147E-2"/>
    <n v="1792.7690147866372"/>
    <n v="16990.471687133617"/>
    <n v="3.4948411440931082E-2"/>
    <n v="1951.1068471662163"/>
    <n v="22315.970477347018"/>
    <n v="0.22354830784479662"/>
    <n v="299.52036137089596"/>
    <n v="3254.7230353092723"/>
    <n v="7.8169841664369466E-2"/>
  </r>
  <r>
    <x v="115"/>
    <x v="7"/>
    <x v="7"/>
    <x v="9"/>
    <n v="147225.50609466466"/>
    <n v="4418.1935489342322"/>
    <n v="1575.3633269430002"/>
    <n v="1.0700342411661032"/>
    <n v="13370.386927495001"/>
    <n v="20420.739925763995"/>
    <n v="0.12178193265325299"/>
    <n v="0.11986860509801622"/>
    <n v="0.12344826238127382"/>
    <n v="1069.1175974400001"/>
    <n v="0.72617688727968588"/>
    <n v="9061.0423157009991"/>
    <n v="13800.548726012001"/>
    <n v="0.11713641281712794"/>
    <n v="6.9625761722099444E-2"/>
    <n v="8.8756749245001432E-2"/>
    <n v="446.28446103065852"/>
    <n v="6817.8857020942669"/>
    <n v="0.14577225136562633"/>
    <n v="0.2785673390529424"/>
    <n v="642.40882743000009"/>
    <n v="6933.8725088230003"/>
    <n v="3.3145067511173965E-2"/>
    <n v="5.7092941562069788E-2"/>
    <n v="300.13934508600005"/>
    <n v="310.43020584800001"/>
    <n v="0.14251196634931351"/>
    <n v="1.735178446792407E-2"/>
    <n v="153.03599513600003"/>
    <n v="0.10394665924096011"/>
    <n v="72.716620061"/>
    <n v="4.9391319473029265E-2"/>
    <n v="280.493114306"/>
    <n v="63.485927268546497"/>
    <n v="203.783322793"/>
    <n v="28.002983215831105"/>
    <n v="207.54203887559197"/>
    <n v="11.710835078000001"/>
    <n v="1.6092500290895486"/>
    <n v="30.682655485105766"/>
    <n v="64.998956434999997"/>
    <n v="215.494157871"/>
    <n v="1471.2967148519997"/>
    <n v="0.99934906245523059"/>
    <n v="11672.745468142"/>
    <n v="18112.086666586998"/>
    <n v="9.8746622038176524E-2"/>
    <n v="0.29382478911168342"/>
    <n v="0.26549831301005833"/>
    <n v="794.10117989299977"/>
    <n v="6213.0516222559991"/>
    <n v="9357.614098521999"/>
    <n v="0.31464559140300263"/>
    <n v="0.30226389425990963"/>
    <n v="0.24923161551317885"/>
    <n v="542.39494936699998"/>
    <n v="251.70623052599979"/>
    <n v="132.034248663"/>
    <n v="38.518974217999997"/>
    <n v="5.5163024741711295"/>
    <n v="2.6163247958701293E-2"/>
    <n v="252.05201273999998"/>
    <n v="222.84591242799996"/>
    <n v="31.744386909999996"/>
    <n v="104.06661209100048"/>
    <n v="1697.6414593530005"/>
    <n v="2308.6532591769997"/>
    <n v="0.5378275485412729"/>
    <n v="-0.41399856351943476"/>
    <n v="-0.4026188254433074"/>
    <n v="14.300363502625128"/>
    <n v="7.0685178710872695E-2"/>
    <n v="1.5681068589382581"/>
    <n v="142.58558630900046"/>
    <n v="9.6848426669573981E-2"/>
    <n v="226.32655082999995"/>
    <n v="1224.006601822"/>
    <n v="2676.1798172109998"/>
    <n v="0.42140979670338119"/>
    <n v="0.22183023981092487"/>
    <n v="0.16926976495760471"/>
    <n v="31.100771728152125"/>
    <n v="0.15372781308999137"/>
    <n v="0.83138216623617844"/>
    <n v="1.8177419716188585"/>
    <n v="146.819510108"/>
    <n v="20.175273525631688"/>
    <n v="0"/>
    <n v="0"/>
    <n v="79.507040721999942"/>
    <n v="10.925498202520442"/>
    <n v="1697.6232656819996"/>
    <n v="1.1530768755452221"/>
    <n v="-122.25993873899947"/>
    <n v="473.63485753100042"/>
    <n v="-367.52655803399978"/>
    <n v="-16.800408225527001"/>
    <n v="-50.503838562160333"/>
    <n v="0.33536235865916675"/>
    <n v="-0.75008855409508346"/>
    <n v="-1.2332225937879771"/>
    <n v="-8.3042634379118685E-2"/>
    <n v="-0.24963511268060001"/>
    <n v="-83.740964520999469"/>
    <n v="-113.31806538199994"/>
    <n v="-5.6879386420417385E-2"/>
    <n v="-7.6969044554778071E-2"/>
    <n v="874.779758442"/>
    <n v="81.560283687943254"/>
    <n v="1931.532426947505"/>
    <n v="25300.593084778295"/>
    <n v="7.3434489614075282E-2"/>
    <n v="1310.8311412090436"/>
    <n v="17095.509115410845"/>
    <n v="4.0440587392351457E-2"/>
    <n v="1803.9377112533216"/>
    <n v="22432.747462676114"/>
    <n v="0.20904156898342574"/>
    <n v="277.49603188721738"/>
    <n v="3331.6010446134273"/>
    <n v="0.11352526209817793"/>
  </r>
  <r>
    <x v="116"/>
    <x v="8"/>
    <x v="8"/>
    <x v="9"/>
    <n v="147225.50609466466"/>
    <n v="4418.1935489342322"/>
    <n v="1861.1546437239999"/>
    <n v="1.2641523151072034"/>
    <n v="15231.541571219001"/>
    <n v="20672.832514337999"/>
    <n v="0.12593170588362312"/>
    <n v="0.15667051980198465"/>
    <n v="0.12416433879572941"/>
    <n v="1320.101336748"/>
    <n v="0.89665260576464711"/>
    <n v="10381.143652448998"/>
    <n v="13808.363315226001"/>
    <n v="5.9549402816763131E-3"/>
    <n v="6.1085437676237087E-2"/>
    <n v="6.8593996045654082E-2"/>
    <n v="752.13413200475873"/>
    <n v="6853.1963189400258"/>
    <n v="0.12001849688103072"/>
    <n v="4.9259847227425713E-2"/>
    <n v="567.81867698600013"/>
    <n v="6908.8361593449999"/>
    <n v="1.7908738475043373E-2"/>
    <n v="-4.2230137825305936E-2"/>
    <n v="308.53606678609998"/>
    <n v="283.801675456"/>
    <n v="8.1234632533436768E-2"/>
    <n v="-7.5652963302420773E-2"/>
    <n v="125.261946721"/>
    <n v="8.508168865825308E-2"/>
    <n v="76.494283021000001"/>
    <n v="5.1957221985581004E-2"/>
    <n v="339.29707723399997"/>
    <n v="76.795430864690402"/>
    <n v="212.41151109399999"/>
    <n v="29.188629856902718"/>
    <n v="236.73066873249468"/>
    <n v="0"/>
    <n v="0"/>
    <n v="30.682655485105766"/>
    <n v="126.88556613999998"/>
    <n v="212.41151109399999"/>
    <n v="1342.1995347699999"/>
    <n v="0.91166236773333131"/>
    <n v="13014.945002912"/>
    <n v="18320.503346593996"/>
    <n v="0.18382415921306738"/>
    <n v="0.28154428098228457"/>
    <n v="0.26817385645964809"/>
    <n v="808.46329931999992"/>
    <n v="7021.5149215759993"/>
    <n v="9540.8341997029984"/>
    <n v="0.29303813576276228"/>
    <n v="0.30119493144627274"/>
    <n v="0.25749604166340734"/>
    <n v="544.36450020500001"/>
    <n v="264.09879911499991"/>
    <n v="119.25199327099999"/>
    <n v="39.759797610999996"/>
    <n v="5.694000797965451"/>
    <n v="2.7006052596236153E-2"/>
    <n v="158.88459903700002"/>
    <n v="190.25480025499999"/>
    <n v="25.585045276000002"/>
    <n v="518.95510895400002"/>
    <n v="2216.5965683070008"/>
    <n v="2352.3291677440002"/>
    <n v="9.1895266048749535E-2"/>
    <n v="-0.34269919219714917"/>
    <n v="-0.40343837505701485"/>
    <n v="71.312465645534431"/>
    <n v="0.3524899473738719"/>
    <n v="1.5977728520977026"/>
    <n v="558.71490656499998"/>
    <n v="0.37949599997010802"/>
    <n v="179.081099765"/>
    <n v="1403.0877015870001"/>
    <n v="2695.3975725350001"/>
    <n v="0.1202136449177853"/>
    <n v="0.20784595489926527"/>
    <n v="0.19468479318462673"/>
    <n v="24.60851536946344"/>
    <n v="0.12163727910695889"/>
    <n v="0.95301944534313743"/>
    <n v="1.8307952501123577"/>
    <n v="79.327765068999994"/>
    <n v="10.900862952524719"/>
    <n v="0"/>
    <n v="0"/>
    <n v="99.75333469600001"/>
    <n v="13.707652416938725"/>
    <n v="1521.280634535"/>
    <n v="1.0332996468402904"/>
    <n v="339.87400918900005"/>
    <n v="813.50886672000047"/>
    <n v="-343.06840479099947"/>
    <n v="46.703950276070984"/>
    <n v="-47.142909682569538"/>
    <n v="7.7542560977618136E-2"/>
    <n v="-0.6320007791273653"/>
    <n v="-1.2033615729789848"/>
    <n v="0.23085266826691303"/>
    <n v="-0.23302239801465488"/>
    <n v="379.63380680000006"/>
    <n v="-76.060973303999674"/>
    <n v="0.2578587208631492"/>
    <n v="-5.1662904969124818E-2"/>
    <n v="889.33958689200006"/>
    <n v="81.689232753062541"/>
    <n v="2278.3353215595293"/>
    <n v="25554.877110686852"/>
    <n v="7.9537115348000231E-2"/>
    <n v="1616.0040831066676"/>
    <n v="17060.777800767934"/>
    <n v="2.6831051134869943E-2"/>
    <n v="1643.0556262259429"/>
    <n v="22649.609084248841"/>
    <n v="0.21741757360738312"/>
    <n v="219.2224038954341"/>
    <n v="3349.7301417546109"/>
    <n v="0.14397237526733209"/>
  </r>
  <r>
    <x v="117"/>
    <x v="9"/>
    <x v="9"/>
    <x v="9"/>
    <n v="147225.50609466466"/>
    <n v="4418.1935489342322"/>
    <n v="1611.8926080349997"/>
    <n v="1.0948460295993601"/>
    <n v="16843.434179254"/>
    <n v="20516.057217141002"/>
    <n v="0.1011218555166562"/>
    <n v="-8.8640324581700236E-2"/>
    <n v="9.3970120873417828E-2"/>
    <n v="1070.14765579"/>
    <n v="0.72687653394915475"/>
    <n v="11451.291308238999"/>
    <n v="13828.929505885999"/>
    <n v="1.9594658769486628E-2"/>
    <n v="5.7065538206103383E-2"/>
    <n v="6.3236219477984301E-2"/>
    <n v="423.69569753965851"/>
    <n v="6885.3006859896841"/>
    <n v="0.11719135496666166"/>
    <n v="8.1984366225591021E-2"/>
    <n v="629.52515429799996"/>
    <n v="6885.1868356600007"/>
    <n v="9.9117148743816941E-3"/>
    <n v="-3.6206747939737216E-2"/>
    <n v="307.88457756000003"/>
    <n v="310.70099859499999"/>
    <n v="6.1611867955271737E-2"/>
    <n v="-4.0670663280759634E-2"/>
    <n v="142.80097299899998"/>
    <n v="9.6994723799543436E-2"/>
    <n v="90.589691149000004"/>
    <n v="6.153124791484952E-2"/>
    <n v="308.35428809699999"/>
    <n v="69.79193751513715"/>
    <n v="198.25317643899999"/>
    <n v="27.24305549746007"/>
    <n v="263.97372422995477"/>
    <n v="0"/>
    <n v="0"/>
    <n v="30.682655485105766"/>
    <n v="110.10111165800001"/>
    <n v="198.25317643899999"/>
    <n v="1580.4766163980003"/>
    <n v="1.0735073414397152"/>
    <n v="14595.42161931"/>
    <n v="18697.656425041001"/>
    <n v="0.3134261622516008"/>
    <n v="0.2849217111200899"/>
    <n v="0.27612047324863154"/>
    <n v="825.71445241900017"/>
    <n v="7847.2293739949992"/>
    <n v="9743.5695016159989"/>
    <n v="0.32542871097424886"/>
    <n v="0.30370310171934878"/>
    <n v="0.26923367403763288"/>
    <n v="545.62450502299998"/>
    <n v="280.08994739600018"/>
    <n v="141.64831124599999"/>
    <n v="11.236642564"/>
    <n v="1.6091996330526432"/>
    <n v="7.6322662166805133E-3"/>
    <n v="283.86991055900006"/>
    <n v="219.79046133599996"/>
    <n v="98.216838274000011"/>
    <n v="31.415991636999479"/>
    <n v="2248.0125599440003"/>
    <n v="1818.4007920999998"/>
    <n v="-0.94443034466215103"/>
    <n v="-0.42909292817750566"/>
    <n v="-0.55668346821087711"/>
    <n v="4.3170435856187055"/>
    <n v="2.1338688159644896E-2"/>
    <n v="1.2351126108072501"/>
    <n v="42.652634200999479"/>
    <n v="2.8970954376325408E-2"/>
    <n v="154.06207348399997"/>
    <n v="1557.149775071"/>
    <n v="2634.9843343889997"/>
    <n v="-0.28167921839983778"/>
    <n v="0.13155095685910156"/>
    <n v="0.16185971900483875"/>
    <n v="21.170513851866502"/>
    <n v="0.10464360257314345"/>
    <n v="1.0576630479162807"/>
    <n v="1.7897607583666442"/>
    <n v="69.271594979999989"/>
    <n v="9.5189895079354496"/>
    <n v="0"/>
    <n v="0"/>
    <n v="84.790478503999978"/>
    <n v="11.651524343931055"/>
    <n v="1734.5386898820002"/>
    <n v="1.1781509440128586"/>
    <n v="-122.64608184700049"/>
    <n v="690.86278487300001"/>
    <n v="-816.58354228900009"/>
    <n v="-16.853470266247797"/>
    <n v="-112.21121981738666"/>
    <n v="-1.3495494398029595"/>
    <n v="-0.73028930064984299"/>
    <n v="-1.4452693736042392"/>
    <n v="-8.3304914413498549E-2"/>
    <n v="-0.55464814755939396"/>
    <n v="-111.40943928300049"/>
    <n v="-546.00463998800012"/>
    <n v="-7.5672648196818043E-2"/>
    <n v="-0.37086280391994314"/>
    <n v="911.43929913399995"/>
    <n v="81.495809155383625"/>
    <n v="1977.8840467264911"/>
    <n v="25289.748957074153"/>
    <n v="5.26762926232196E-2"/>
    <n v="1313.1321314321915"/>
    <n v="17042.838098662403"/>
    <n v="2.3799566860106536E-2"/>
    <n v="1939.3348354693817"/>
    <n v="23062.897470526073"/>
    <n v="0.22757431068405243"/>
    <n v="189.04293985259807"/>
    <n v="3266.7769995645845"/>
    <n v="0.11600556639315385"/>
  </r>
  <r>
    <x v="118"/>
    <x v="10"/>
    <x v="10"/>
    <x v="9"/>
    <n v="147225.50609466466"/>
    <n v="4418.1935489342322"/>
    <n v="1937.3664661090002"/>
    <n v="1.3159176813175912"/>
    <n v="18780.800645363001"/>
    <n v="20635.148908542"/>
    <n v="9.7337102093137506E-2"/>
    <n v="6.549708166089796E-2"/>
    <n v="9.0557289392263041E-2"/>
    <n v="1394.0275933280002"/>
    <n v="0.9468655468106546"/>
    <n v="12845.318901567"/>
    <n v="13917.884828783001"/>
    <n v="6.8161223644437108E-2"/>
    <n v="5.8258524854261307E-2"/>
    <n v="5.5673309207614041E-2"/>
    <n v="787.94843719065841"/>
    <n v="7018.5830094893417"/>
    <n v="0.11828359619775597"/>
    <n v="0.20358824248320095"/>
    <n v="600.59334702699982"/>
    <n v="6832.3989967910011"/>
    <n v="-8.0655252198051919E-3"/>
    <n v="-8.0791795063108185E-2"/>
    <n v="378.98289901599998"/>
    <n v="306.39876417699998"/>
    <n v="0.38490551646934335"/>
    <n v="-9.5300407843093904E-2"/>
    <n v="41.632171604"/>
    <n v="2.8277825431437743E-2"/>
    <n v="208.67448827600003"/>
    <n v="0.14173800030398553"/>
    <n v="293.03221290099998"/>
    <n v="66.323987316419391"/>
    <n v="191.59777972699999"/>
    <n v="26.328500960481861"/>
    <n v="290.30222519043662"/>
    <n v="0"/>
    <n v="0"/>
    <n v="30.682655485105766"/>
    <n v="101.43443317399999"/>
    <n v="191.59777972699999"/>
    <n v="2128.7825355320001"/>
    <n v="1.4459332434987267"/>
    <n v="16724.204154842002"/>
    <n v="19524.354846912"/>
    <n v="0.6349040075042589"/>
    <n v="0.32091440328336818"/>
    <n v="0.32182108019080302"/>
    <n v="824.09028081700001"/>
    <n v="8671.3196548119995"/>
    <n v="9939.332992964999"/>
    <n v="0.31156317799970235"/>
    <n v="0.30444604089648819"/>
    <n v="0.2833928481639878"/>
    <n v="546.82709291599997"/>
    <n v="277.26318790100004"/>
    <n v="166.61707638800002"/>
    <n v="8.3208296219999998"/>
    <n v="1.1916260482748202"/>
    <n v="5.6517582059794607E-3"/>
    <n v="645.16858537499991"/>
    <n v="251.78118041800002"/>
    <n v="232.80458291200003"/>
    <n v="-191.41606942299995"/>
    <n v="2056.5964905210003"/>
    <n v="1110.7940616300002"/>
    <n v="-1.3708243559361324"/>
    <n v="-0.5382384423490042"/>
    <n v="-0.73239391904322793"/>
    <n v="-26.303531151749155"/>
    <n v="-0.13001556218113536"/>
    <n v="0.75448479757017761"/>
    <n v="-183.09523980099996"/>
    <n v="-0.12436380397515591"/>
    <n v="643.89407579099986"/>
    <n v="2201.043850862"/>
    <n v="2937.6811895609999"/>
    <n v="0.88716096403964606"/>
    <n v="0.28167584244591759"/>
    <n v="0.26326791620323942"/>
    <n v="88.481013804373077"/>
    <n v="0.43735225836274721"/>
    <n v="1.4950153062790281"/>
    <n v="1.9953615833876621"/>
    <n v="408.466213783"/>
    <n v="56.129581027679343"/>
    <n v="0"/>
    <n v="0"/>
    <n v="235.42786200799986"/>
    <n v="32.351432776693741"/>
    <n v="2772.6766113230001"/>
    <n v="1.8832855018614738"/>
    <n v="-835.31014521399982"/>
    <n v="-144.44736034099981"/>
    <n v="-1826.887127930999"/>
    <n v="-114.78454495612223"/>
    <n v="-251.04257247113142"/>
    <n v="-5.7733797516695278"/>
    <n v="-1.0527856516979568"/>
    <n v="-2.0008183280529619"/>
    <n v="-0.56736782054388257"/>
    <n v="-1.2408767858174841"/>
    <n v="-826.9893155919998"/>
    <n v="-1558.9028559979993"/>
    <n v="-0.56171606233790305"/>
    <n v="-1.0588537933064663"/>
    <n v="932.58574329800001"/>
    <n v="82.011605415860743"/>
    <n v="2362.3076957036628"/>
    <n v="25344.246361802274"/>
    <n v="5.0771594688521882E-2"/>
    <n v="1699.7930796004152"/>
    <n v="17086.193296561934"/>
    <n v="1.7552240790078777E-2"/>
    <n v="2595.7088935614242"/>
    <n v="24005.961142902379"/>
    <n v="0.27326586154238486"/>
    <n v="785.12555939610115"/>
    <n v="3618.8445481750314"/>
    <n v="0.21436257222220401"/>
  </r>
  <r>
    <x v="119"/>
    <x v="11"/>
    <x v="11"/>
    <x v="9"/>
    <n v="147225.50609466466"/>
    <n v="4418.1935489342322"/>
    <n v="1856.0509289409999"/>
    <n v="1.2606857182393221"/>
    <n v="20636.851574304001"/>
    <n v="20636.851574304001"/>
    <n v="8.7911618316597773E-2"/>
    <n v="9.1820171852763366E-4"/>
    <n v="8.7911618316597773E-2"/>
    <n v="1025.2848621779999"/>
    <n v="0.69640437270343025"/>
    <n v="13870.603763744999"/>
    <n v="13870.603763744999"/>
    <n v="-4.4082199367198815E-2"/>
    <n v="4.9949585992279832E-2"/>
    <n v="4.9949585992279832E-2"/>
    <n v="443.60174545465844"/>
    <n v="7062.6126192850015"/>
    <n v="0.11778210192971583"/>
    <n v="0.11019189244275518"/>
    <n v="553.42737702299996"/>
    <n v="6773.8056031610013"/>
    <n v="-1.283982246513482E-2"/>
    <n v="-9.573759002898441E-2"/>
    <n v="330.64842283600001"/>
    <n v="283.06807554"/>
    <n v="9.7323435499142796E-2"/>
    <n v="-9.3026898427995719E-2"/>
    <n v="245.63749281900002"/>
    <n v="0.16684438677429803"/>
    <n v="220.15849106799999"/>
    <n v="0.14953828104108544"/>
    <n v="364.97008287599988"/>
    <n v="82.606178030394091"/>
    <n v="197.28119870199998"/>
    <n v="27.10949070971235"/>
    <n v="317.41171590014898"/>
    <n v="54.11499997"/>
    <n v="7.4362387221642861"/>
    <n v="38.118894207270053"/>
    <n v="113.5738842039999"/>
    <n v="251.39619867199997"/>
    <n v="2844.9283115110002"/>
    <n v="1.9323610337476018"/>
    <n v="19569.132466353003"/>
    <n v="19569.132466353003"/>
    <n v="1.5991146322164029E-2"/>
    <n v="0.26569040236543473"/>
    <n v="0.26569040236543473"/>
    <n v="1599.2888208320001"/>
    <n v="10270.608475644"/>
    <n v="10270.608475644"/>
    <n v="0.26125551893763155"/>
    <n v="0.29752721224218215"/>
    <n v="0.29752721224218215"/>
    <n v="547.92824727200002"/>
    <n v="1051.3605735599999"/>
    <n v="264.58728241699998"/>
    <n v="24.541663769000003"/>
    <n v="3.5146117807557729"/>
    <n v="1.6669437531578214E-2"/>
    <n v="466.04882959400004"/>
    <n v="325.91102592900006"/>
    <n v="164.55068897000001"/>
    <n v="-988.87738257000024"/>
    <n v="1067.7191079510001"/>
    <n v="1067.7191079510001"/>
    <n v="4.5543289341631432E-2"/>
    <n v="-0.69563342111023885"/>
    <n v="-0.69563342111023885"/>
    <n v="-135.8870606636998"/>
    <n v="-0.67167531550827964"/>
    <n v="0.72522699107888711"/>
    <n v="-964.33571880100021"/>
    <n v="-0.6550058779767014"/>
    <n v="680.88847224800008"/>
    <n v="2881.9323231100002"/>
    <n v="2881.9323231100002"/>
    <n v="-7.5680207236657027E-2"/>
    <n v="0.17440335016972286"/>
    <n v="0.17440335016972286"/>
    <n v="93.564616568655637"/>
    <n v="0.46247996716696294"/>
    <n v="1.9574952734459912"/>
    <n v="1.9574952734459912"/>
    <n v="232.79847300799997"/>
    <n v="31.990114023884512"/>
    <n v="0"/>
    <n v="0"/>
    <n v="448.08999924000011"/>
    <n v="61.574502544771128"/>
    <n v="3525.8167837590004"/>
    <n v="2.3948410009145644"/>
    <n v="-1669.7658548180002"/>
    <n v="-1814.2132151589999"/>
    <n v="-1814.2132151589999"/>
    <n v="-229.45167723235542"/>
    <n v="-249.30098065797938"/>
    <n v="-7.5330558728732289E-3"/>
    <n v="-2.7211843552441817"/>
    <n v="-2.7211843552441817"/>
    <n v="-1.1341552826752426"/>
    <n v="-1.2322682823671038"/>
    <n v="-1645.2241910490002"/>
    <n v="-1555.0480768789998"/>
    <n v="-1.1174858451436642"/>
    <n v="-1.0562355111750257"/>
    <n v="1734.8742880130001"/>
    <n v="82.591876208897474"/>
    <n v="2247.2560427693138"/>
    <n v="25257.010394676599"/>
    <n v="4.943788485252365E-2"/>
    <n v="1241.3870579532227"/>
    <n v="16977.296464002156"/>
    <n v="1.2952224911619403E-2"/>
    <n v="3444.5619134688231"/>
    <n v="23925.333345818799"/>
    <n v="0.22118890362970989"/>
    <n v="824.40126499348025"/>
    <n v="3515.8720206992357"/>
    <n v="0.13269969694866779"/>
  </r>
  <r>
    <x v="120"/>
    <x v="0"/>
    <x v="0"/>
    <x v="10"/>
    <n v="166350.80510745419"/>
    <n v="4303.5727905966605"/>
    <n v="1764.9782131279999"/>
    <n v="1.0609976982004465"/>
    <n v="1764.9782131279999"/>
    <n v="20872.90247669"/>
    <n v="0.1543898789220024"/>
    <n v="0.1543898789220024"/>
    <n v="8.4160043500356663E-2"/>
    <n v="1146.5381812419998"/>
    <n v="0.68922911464203274"/>
    <n v="1146.5381812419998"/>
    <n v="14024.530494187002"/>
    <n v="0.15507249117259514"/>
    <n v="0.15507249117259514"/>
    <n v="5.7264008279076517E-2"/>
    <n v="555.26729152341682"/>
    <n v="7133.0356241657601"/>
    <n v="0.12009945995168136"/>
    <n v="0.14524870524598299"/>
    <n v="552.45265425000002"/>
    <n v="6813.153995312"/>
    <n v="-8.4485187255619598E-3"/>
    <n v="7.6686932963749177E-2"/>
    <n v="415.13696301600004"/>
    <n v="290.15223944600001"/>
    <n v="0.14150517175330402"/>
    <n v="9.2101993449602793E-2"/>
    <n v="133.96351113699998"/>
    <n v="8.0530726046361092E-2"/>
    <n v="52.117725491000002"/>
    <n v="3.1330010971293225E-2"/>
    <n v="432.35879525799999"/>
    <n v="100.46508245490985"/>
    <n v="273.39696908600001"/>
    <n v="37.568975869291968"/>
    <n v="37.568975869291968"/>
    <n v="109.384"/>
    <n v="15.031054917049801"/>
    <n v="15.031054917049801"/>
    <n v="49.577826171999973"/>
    <n v="382.78096908600003"/>
    <n v="1662.4010929680003"/>
    <n v="0.999334564022202"/>
    <n v="1662.4010929680003"/>
    <n v="20285.979774953001"/>
    <n v="0.75812430815782172"/>
    <n v="0.75812430815782172"/>
    <n v="0.29479381009975536"/>
    <n v="805.2001420150001"/>
    <n v="805.2001420150001"/>
    <n v="10405.585647221"/>
    <n v="0.20139144363970507"/>
    <n v="0.20139144363970507"/>
    <n v="0.28866610272988869"/>
    <n v="567.69817493699998"/>
    <n v="237.50196707800012"/>
    <n v="78.322411850999998"/>
    <n v="19.780640078000001"/>
    <n v="2.8327855561628605"/>
    <n v="1.1890919352763403E-2"/>
    <n v="437.68385763300012"/>
    <n v="263.33559034199999"/>
    <n v="58.078451048999995"/>
    <n v="102.57712015999959"/>
    <n v="102.57712015999959"/>
    <n v="586.92270173699944"/>
    <n v="-0.82416562369983593"/>
    <n v="-0.82416562369983593"/>
    <n v="-0.83629558308881269"/>
    <n v="14.09568425325249"/>
    <n v="6.1663134178244573E-2"/>
    <n v="0.35282227901324381"/>
    <n v="122.3577602379996"/>
    <n v="7.3554053531007968E-2"/>
    <n v="278.946520013"/>
    <n v="278.946520013"/>
    <n v="3132.888881156"/>
    <n v="8.9659485190396584"/>
    <n v="8.9659485190396584"/>
    <n v="0.28242323221235277"/>
    <n v="38.33157007638534"/>
    <n v="0.16768570481688663"/>
    <n v="0.16768570481688663"/>
    <n v="1.8833025058894743"/>
    <n v="187.27544246599999"/>
    <n v="25.734544908956028"/>
    <n v="0"/>
    <n v="0"/>
    <n v="91.67107754700001"/>
    <n v="12.597025167429313"/>
    <n v="1941.3476129810003"/>
    <n v="1.1670202688390887"/>
    <n v="-176.3693998530004"/>
    <n v="-176.3693998530004"/>
    <n v="-2545.9661794190001"/>
    <n v="-24.235885823132854"/>
    <n v="-349.85516583594"/>
    <n v="-1.3175632322524982"/>
    <n v="-1.3175632322524982"/>
    <n v="-3.228779195480223"/>
    <n v="-0.10602257063864207"/>
    <n v="-1.5304802268762301"/>
    <n v="-156.5887597750004"/>
    <n v="-2277.81610894"/>
    <n v="-9.4131651285878651E-2"/>
    <n v="-1.3692846917504524"/>
    <n v="896.14914444199997"/>
    <n v="83.558994197292066"/>
    <n v="2112.2540189517963"/>
    <n v="25464.552559041371"/>
    <n v="4.5720612577354158E-2"/>
    <n v="1372.1301844956342"/>
    <n v="17112.848045934901"/>
    <n v="2.0094441652390937E-2"/>
    <n v="1989.4939006121672"/>
    <n v="24736.872290965286"/>
    <n v="0.2488545410036429"/>
    <n v="333.83183066370606"/>
    <n v="3814.8344288642934"/>
    <n v="0.23533413530381875"/>
  </r>
  <r>
    <x v="121"/>
    <x v="1"/>
    <x v="1"/>
    <x v="10"/>
    <n v="166350.80510745419"/>
    <n v="4303.5727905966605"/>
    <n v="1463.494532426"/>
    <n v="0.87976402126858155"/>
    <n v="3228.4727455539996"/>
    <n v="20917.527249460003"/>
    <n v="9.5215399314479976E-2"/>
    <n v="3.1450929492512936E-2"/>
    <n v="8.8657849770262587E-2"/>
    <n v="888.26109346099997"/>
    <n v="0.53396861703628562"/>
    <n v="2034.7992747029998"/>
    <n v="14028.101353894002"/>
    <n v="4.0362824983923851E-3"/>
    <n v="8.3895727279665877E-2"/>
    <n v="5.0374411756282766E-2"/>
    <n v="426.6268361324166"/>
    <n v="7193.2346844895173"/>
    <n v="0.12351945978111978"/>
    <n v="0.16428629131868222"/>
    <n v="494.65823787200014"/>
    <n v="6815.0327188280007"/>
    <n v="-3.0044876283338295E-3"/>
    <n v="3.8125032824374294E-3"/>
    <n v="325.528806363"/>
    <n v="242.96943369899998"/>
    <n v="0.18106845451127374"/>
    <n v="-8.01091613886451E-3"/>
    <n v="189.82764270800001"/>
    <n v="0.11411284879888678"/>
    <n v="56.362850345000005"/>
    <n v="3.3881922187627804E-2"/>
    <n v="329.04294591199999"/>
    <n v="76.458087715156424"/>
    <n v="185.15740321999999"/>
    <n v="25.443493528287075"/>
    <n v="63.012469397579039"/>
    <n v="82.38"/>
    <n v="11.320287282112217"/>
    <n v="26.351342199162019"/>
    <n v="61.505542692000006"/>
    <n v="267.53740321999999"/>
    <n v="1720.5790166969996"/>
    <n v="1.0343075980820127"/>
    <n v="3382.9801096649999"/>
    <n v="20617.118183590002"/>
    <n v="0.23832498252613332"/>
    <n v="0.44881723084022984"/>
    <n v="0.28328980820703054"/>
    <n v="877.22726859199975"/>
    <n v="1682.4274106069997"/>
    <n v="10482.899178182"/>
    <n v="9.6652335525539534E-2"/>
    <n v="0.14440201470572078"/>
    <n v="0.26840293527390457"/>
    <n v="568.12429426300002"/>
    <n v="309.10297432899972"/>
    <n v="139.78945850699998"/>
    <n v="7.6766350189999999"/>
    <n v="1.0993709362288719"/>
    <n v="4.6147267000248562E-3"/>
    <n v="333.17024232999995"/>
    <n v="244.04133759199996"/>
    <n v="118.67407465700001"/>
    <n v="-257.08448427099961"/>
    <n v="-154.50736411100002"/>
    <n v="300.40906586999949"/>
    <n v="-9.7357083139950085"/>
    <n v="-1.2521323252418357"/>
    <n v="-0.90457809250531551"/>
    <n v="-35.327387930582361"/>
    <n v="-0.15454357681343114"/>
    <n v="0.18058768376621348"/>
    <n v="-249.40784925199961"/>
    <n v="-0.14992885011340629"/>
    <n v="144.478443113"/>
    <n v="423.42496312599997"/>
    <n v="3219.7545021340002"/>
    <n v="1.5077480629998301"/>
    <n v="3.9463924283288252"/>
    <n v="0.33487129510833724"/>
    <n v="19.853574679673063"/>
    <n v="8.6851664480778593E-2"/>
    <n v="0.25453736929766518"/>
    <n v="1.9355208410648823"/>
    <n v="92.11894043400001"/>
    <n v="12.658568461236502"/>
    <n v="0"/>
    <n v="0"/>
    <n v="52.359502678999988"/>
    <n v="7.1950062184365633"/>
    <n v="1865.0574598099995"/>
    <n v="1.1211592625627913"/>
    <n v="-401.56292738399964"/>
    <n v="-577.93232723699998"/>
    <n v="-2919.345436264"/>
    <n v="-55.180962610255428"/>
    <n v="-401.16325581733065"/>
    <n v="13.248070592094443"/>
    <n v="-2.0962299764455228"/>
    <n v="-4.9655031746168348"/>
    <n v="-0.24139524129420975"/>
    <n v="-1.7549331572986684"/>
    <n v="-393.88629236499963"/>
    <n v="-2674.6373181489998"/>
    <n v="-0.23678051459418489"/>
    <n v="-1.6078295000864706"/>
    <n v="996.62445546200001"/>
    <n v="82.914248871695676"/>
    <n v="1765.0699998388227"/>
    <n v="25488.588542087109"/>
    <n v="5.2200246137349415E-2"/>
    <n v="1071.3008988787021"/>
    <n v="17098.58363424995"/>
    <n v="1.5163204525810992E-2"/>
    <n v="2075.1306803242974"/>
    <n v="25107.080199848875"/>
    <n v="0.24032434342450104"/>
    <n v="174.25043955541446"/>
    <n v="3918.3906539170302"/>
    <n v="0.28669167714282362"/>
  </r>
  <r>
    <x v="122"/>
    <x v="2"/>
    <x v="2"/>
    <x v="10"/>
    <n v="166350.80510745419"/>
    <n v="4303.5727905966605"/>
    <n v="1597.124216744"/>
    <n v="0.96009407090776544"/>
    <n v="4825.5969622979992"/>
    <n v="20922.714401167999"/>
    <n v="6.2969067865175976E-2"/>
    <n v="3.2583899338274325E-3"/>
    <n v="7.7193161221735807E-2"/>
    <n v="935.33965503699994"/>
    <n v="0.56226938873714372"/>
    <n v="2970.1389297399996"/>
    <n v="14011.605579865001"/>
    <n v="-1.7330489625907997E-2"/>
    <n v="4.9839159594347704E-2"/>
    <n v="5.4612744702471128E-2"/>
    <n v="458.56282844441677"/>
    <n v="7213.6069913032761"/>
    <n v="0.1194203788737942"/>
    <n v="4.6491892928094414E-2"/>
    <n v="495.92030055999993"/>
    <n v="6759.9809878280003"/>
    <n v="-7.4813447772380526E-3"/>
    <n v="-9.9917469211874166E-2"/>
    <n v="290.87034731600005"/>
    <n v="238.134894981"/>
    <n v="-1.1501002484575196E-2"/>
    <n v="-6.0250633987333546E-2"/>
    <n v="156.58436292399998"/>
    <n v="9.4129008166118841E-2"/>
    <n v="168.27348580500001"/>
    <n v="0.10115579885309474"/>
    <n v="336.92671297800001"/>
    <n v="78.289999814616223"/>
    <n v="213.81511933999997"/>
    <n v="29.381507358435389"/>
    <n v="92.393976756014425"/>
    <n v="59.645000000000003"/>
    <n v="8.1961463333525497"/>
    <n v="34.547488532514571"/>
    <n v="63.466593638000042"/>
    <n v="273.46011933999995"/>
    <n v="1597.9308943659996"/>
    <n v="0.96057899649708167"/>
    <n v="4980.9110040309997"/>
    <n v="20600.897501082"/>
    <n v="-1.0049045418283331E-2"/>
    <n v="0.26126282562084202"/>
    <n v="0.25390471684857574"/>
    <n v="883.37114976499959"/>
    <n v="2565.7985603719994"/>
    <n v="10549.303099045999"/>
    <n v="8.1281009219093869E-2"/>
    <n v="0.12185481337206738"/>
    <n v="0.24535103393761593"/>
    <n v="575.39230944099995"/>
    <n v="307.97884032399963"/>
    <n v="116.24090766800002"/>
    <n v="62.770817612999991"/>
    <n v="8.9894090778390261"/>
    <n v="3.773400289373606E-2"/>
    <n v="321.45089283700003"/>
    <n v="189.52938563499998"/>
    <n v="24.567740848"/>
    <n v="-0.80667762199959725"/>
    <n v="-155.31404173299961"/>
    <n v="321.81690008600003"/>
    <n v="-0.96368690755474107"/>
    <n v="-1.2629819739704808"/>
    <n v="-0.89251155064188992"/>
    <n v="-0.11084999302120134"/>
    <n v="-4.8492558931621902E-4"/>
    <n v="0.1934567734001183"/>
    <n v="61.964139991000394"/>
    <n v="3.7249077304419835E-2"/>
    <n v="219.56495972499999"/>
    <n v="642.98992285099996"/>
    <n v="3271.2476302739997"/>
    <n v="0.30637571837228439"/>
    <n v="1.5347034472079857"/>
    <n v="0.34717476113488388"/>
    <n v="30.171624437635327"/>
    <n v="0.13198911756584056"/>
    <n v="0.38652648686350571"/>
    <n v="1.9664753820463565"/>
    <n v="174.44112775599999"/>
    <n v="23.970911386423388"/>
    <n v="0"/>
    <n v="0"/>
    <n v="45.123831969000008"/>
    <n v="6.2007130512119373"/>
    <n v="1817.4958540909997"/>
    <n v="1.0925681140629222"/>
    <n v="-220.37163734699959"/>
    <n v="-798.30396458399957"/>
    <n v="-2949.4307301879994"/>
    <n v="-30.282474430656531"/>
    <n v="-405.29744093734109"/>
    <n v="0.15810537625982368"/>
    <n v="-3.369462325067035"/>
    <n v="-6.2134109209674531"/>
    <n v="-0.13247404315515676"/>
    <n v="-1.7730186086462381"/>
    <n v="-157.6008197339996"/>
    <n v="-2677.3351330819996"/>
    <n v="-9.4740040261420716E-2"/>
    <n v="-1.6094512625608137"/>
    <n v="1032.4313466450001"/>
    <n v="82.849774339136047"/>
    <n v="1927.7351441011238"/>
    <n v="25472.154876841116"/>
    <n v="4.2880856512008014E-2"/>
    <n v="1128.9586030835694"/>
    <n v="17065.103851127722"/>
    <n v="2.0763506117203567E-2"/>
    <n v="1928.7088071297007"/>
    <n v="25064.490506402533"/>
    <n v="0.21455966834659002"/>
    <n v="265.01576072643968"/>
    <n v="3978.1470360699773"/>
    <n v="0.30044419945268563"/>
  </r>
  <r>
    <x v="123"/>
    <x v="3"/>
    <x v="3"/>
    <x v="10"/>
    <n v="166350.80510745419"/>
    <n v="4303.5727905966605"/>
    <n v="2003.158739603"/>
    <n v="1.2041773637999895"/>
    <n v="6828.7557019009992"/>
    <n v="21216.865033562"/>
    <n v="9.2820832854944912E-2"/>
    <n v="0.17211775131621865"/>
    <n v="8.2579122907821434E-2"/>
    <n v="1427.5286041029999"/>
    <n v="0.85814348970591936"/>
    <n v="4397.6675338429995"/>
    <n v="14194.835023471"/>
    <n v="0.14725513720736938"/>
    <n v="7.9596497381386744E-2"/>
    <n v="6.1260684700647827E-2"/>
    <n v="809.72403471641667"/>
    <n v="7304.5321386620344"/>
    <n v="0.1237619335703628"/>
    <n v="0.12649594894756166"/>
    <n v="603.8463261830002"/>
    <n v="6843.7848917420006"/>
    <n v="2.6731225714069495E-3"/>
    <n v="0.16114820700271903"/>
    <n v="334.21022471900005"/>
    <n v="312.52789547100008"/>
    <n v="0.10186353567246709"/>
    <n v="0.20646470869286682"/>
    <n v="118.74308818599999"/>
    <n v="7.1381132245977405E-2"/>
    <n v="92.855690964999994"/>
    <n v="5.5819201418965132E-2"/>
    <n v="364.03135634900008"/>
    <n v="84.588172214586763"/>
    <n v="255.32029041799998"/>
    <n v="35.08496038460892"/>
    <n v="127.47893714062334"/>
    <n v="41.24"/>
    <n v="5.6670144150802111"/>
    <n v="40.214502947594781"/>
    <n v="67.471065931000084"/>
    <n v="296.56029041799997"/>
    <n v="1632.174864822"/>
    <n v="0.98116439158061042"/>
    <n v="6613.0858688529997"/>
    <n v="20639.148232508"/>
    <n v="2.3997836926217486E-2"/>
    <n v="0.19303666494028038"/>
    <n v="0.22626709744763018"/>
    <n v="895.13612115199999"/>
    <n v="3460.9346815239996"/>
    <n v="10676.652101656999"/>
    <n v="0.16586498983337594"/>
    <n v="0.1329159104644666"/>
    <n v="0.23474742184962016"/>
    <n v="576.19317701299997"/>
    <n v="318.94294413900002"/>
    <n v="162.548078003"/>
    <n v="13.574423742"/>
    <n v="1.9439932862607241"/>
    <n v="8.1601190527641945E-3"/>
    <n v="262.74505926500001"/>
    <n v="230.30859748200001"/>
    <n v="67.862585177999989"/>
    <n v="370.98387478099994"/>
    <n v="215.66983304800033"/>
    <n v="577.71680105400014"/>
    <n v="2.223592846939856"/>
    <n v="-0.69437672136977147"/>
    <n v="-0.79125469027115747"/>
    <n v="50.978927404128001"/>
    <n v="0.22301297221937891"/>
    <n v="0.34728825068254066"/>
    <n v="384.55829852299996"/>
    <n v="0.23117309127214311"/>
    <n v="164.258968173"/>
    <n v="807.24889102399993"/>
    <n v="3241.9590886679998"/>
    <n v="-0.15132481755741922"/>
    <n v="0.80502896671951629"/>
    <n v="0.29214694428422749"/>
    <n v="22.571725034980421"/>
    <n v="9.8742514691706501E-2"/>
    <n v="0.4852690015552123"/>
    <n v="1.9488688897981938"/>
    <n v="84.435197314999996"/>
    <n v="11.602703208638383"/>
    <n v="0"/>
    <n v="0"/>
    <n v="79.823770858000003"/>
    <n v="10.969021826342038"/>
    <n v="1796.4338329950001"/>
    <n v="1.079906906272317"/>
    <n v="206.72490660799994"/>
    <n v="-591.5790579759996"/>
    <n v="-2664.2422876139995"/>
    <n v="28.407202369147573"/>
    <n v="-366.10813407310405"/>
    <n v="-3.6346621276101807"/>
    <n v="-3.2889496027637786"/>
    <n v="-11.302684110906524"/>
    <n v="0.12427045752767239"/>
    <n v="-1.6015806391156531"/>
    <n v="220.29933034999993"/>
    <n v="-2394.3582467319993"/>
    <n v="0.13243057658043658"/>
    <n v="-1.4393427463037316"/>
    <n v="991.26252562699995"/>
    <n v="82.978723404255305"/>
    <n v="2414.0630964446414"/>
    <n v="25794.133068565036"/>
    <n v="4.9552044950055718E-2"/>
    <n v="1720.3549844318206"/>
    <n v="17262.24810317529"/>
    <n v="2.8728844715409929E-2"/>
    <n v="1966.9799652983081"/>
    <n v="25080.265790645437"/>
    <n v="0.18980298216435987"/>
    <n v="197.95311549053849"/>
    <n v="3939.1686695816452"/>
    <n v="0.24922450010398722"/>
  </r>
  <r>
    <x v="124"/>
    <x v="4"/>
    <x v="4"/>
    <x v="10"/>
    <n v="166350.80510745419"/>
    <n v="4303.5727905966605"/>
    <n v="1989.8629354950003"/>
    <n v="1.196184733948026"/>
    <n v="8818.618637395999"/>
    <n v="21149.254746097999"/>
    <n v="6.1689125922146149E-2"/>
    <n v="-3.2860834692548191E-2"/>
    <n v="6.1586545361405065E-2"/>
    <n v="1510.8658002620002"/>
    <n v="0.90824075019417994"/>
    <n v="5908.533334105"/>
    <n v="14240.016777405999"/>
    <n v="3.0826394029617399E-2"/>
    <n v="6.6691639157495208E-2"/>
    <n v="5.1142279041333394E-2"/>
    <n v="949.91632033141673"/>
    <n v="7401.6775188447928"/>
    <n v="0.12032850877117607"/>
    <n v="0.11391732012564071"/>
    <n v="558.54883967899991"/>
    <n v="6814.6053873750006"/>
    <n v="-4.8325170430014719E-3"/>
    <n v="-4.9647944773472119E-2"/>
    <n v="358.66595968400003"/>
    <n v="286.13233284099999"/>
    <n v="0.23870066940945889"/>
    <n v="1.376524990843242E-2"/>
    <n v="79.863618130000006"/>
    <n v="4.8009156359905894E-2"/>
    <n v="88.514657683999999"/>
    <n v="5.3209635881728383E-2"/>
    <n v="310.61885941900005"/>
    <n v="72.176973536431092"/>
    <n v="232.43347388300003"/>
    <n v="31.939957493747112"/>
    <n v="159.41889463437045"/>
    <n v="0"/>
    <n v="0"/>
    <n v="40.214502947594781"/>
    <n v="78.185385536000013"/>
    <n v="232.43347388300003"/>
    <n v="1615.4609988479999"/>
    <n v="0.97111703054547538"/>
    <n v="8228.5468677009994"/>
    <n v="20661.066359640005"/>
    <n v="1.3754337910217185E-2"/>
    <n v="0.15300449908125491"/>
    <n v="0.19713580118435292"/>
    <n v="866.88023830700001"/>
    <n v="4327.8149198309993"/>
    <n v="10766.474014496998"/>
    <n v="0.11559224050011752"/>
    <n v="0.12940294600823865"/>
    <n v="0.22223859296267068"/>
    <n v="576.440648689"/>
    <n v="290.43958961800001"/>
    <n v="162.61636557599999"/>
    <n v="20.54171535"/>
    <n v="2.941779149351595"/>
    <n v="1.2348431579114447E-2"/>
    <n v="300.13471602199996"/>
    <n v="222.52614503499998"/>
    <n v="42.761818557999995"/>
    <n v="374.40193664700041"/>
    <n v="590.07176969500074"/>
    <n v="488.1883864580002"/>
    <n v="-0.19297813638648142"/>
    <n v="-0.49549374754182751"/>
    <n v="-0.81671579768033209"/>
    <n v="51.448622017761863"/>
    <n v="0.22506770340255086"/>
    <n v="0.29346920572019791"/>
    <n v="394.94365199700042"/>
    <n v="0.23741613498166531"/>
    <n v="177.41678485099999"/>
    <n v="984.66567587499992"/>
    <n v="3257.6539517179999"/>
    <n v="9.7048457470797711E-2"/>
    <n v="0.61700517526080612"/>
    <n v="0.32983598395981417"/>
    <n v="24.37981273588267"/>
    <n v="0.10665219488201318"/>
    <n v="0.59192119643722541"/>
    <n v="1.9583036881689393"/>
    <n v="82.945827092000002"/>
    <n v="11.398040683829164"/>
    <n v="0"/>
    <n v="0"/>
    <n v="94.470957758999987"/>
    <n v="12.981772052053506"/>
    <n v="1792.8777836989998"/>
    <n v="1.0777692254274884"/>
    <n v="196.98515179600042"/>
    <n v="-394.59390617999918"/>
    <n v="-2769.4655652599995"/>
    <n v="27.068809281879194"/>
    <n v="-380.56744132872655"/>
    <n v="-0.34818114716483883"/>
    <n v="-1.7038044471788951"/>
    <n v="-13.947866868420153"/>
    <n v="0.11841550852053767"/>
    <n v="-1.6648344824487415"/>
    <n v="217.52686714600043"/>
    <n v="-2493.6630196239994"/>
    <n v="0.13076394009965212"/>
    <n v="-1.4990387440645205"/>
    <n v="966.80126915300002"/>
    <n v="82.720825274016775"/>
    <n v="2405.5163000411108"/>
    <n v="25690.89074532831"/>
    <n v="3.2097780092710027E-2"/>
    <n v="1826.463644743852"/>
    <n v="17301.545115959099"/>
    <n v="2.1922990588612468E-2"/>
    <n v="1952.9072558170285"/>
    <n v="25090.103082601214"/>
    <n v="0.16439615501834859"/>
    <n v="214.47656531870689"/>
    <n v="3956.4512877986608"/>
    <n v="0.28838275727736296"/>
  </r>
  <r>
    <x v="125"/>
    <x v="5"/>
    <x v="5"/>
    <x v="10"/>
    <n v="166350.80510745419"/>
    <n v="4303.5727905966605"/>
    <n v="1508.1503166129999"/>
    <n v="0.90660836636096298"/>
    <n v="10326.768954009"/>
    <n v="21129.605865759997"/>
    <n v="5.0107134101839534E-2"/>
    <n v="-1.2860905004540513E-2"/>
    <n v="5.4076921860674032E-2"/>
    <n v="1052.9011401569999"/>
    <n v="0.63294021298957892"/>
    <n v="6961.4344742619996"/>
    <n v="14305.768652401999"/>
    <n v="6.6607834616861039E-2"/>
    <n v="6.6678963065951669E-2"/>
    <n v="6.1218147991161098E-2"/>
    <n v="549.04827172541661"/>
    <n v="7463.1983322965507"/>
    <n v="0.12383321248205648"/>
    <n v="0.126189432836469"/>
    <n v="513.88475141900005"/>
    <n v="6810.6778264770001"/>
    <n v="1.4541792481990168E-3"/>
    <n v="-7.5849121478507309E-3"/>
    <n v="358.095339029"/>
    <n v="273.84808175900002"/>
    <n v="9.1856550349849186E-2"/>
    <n v="1.8249758835547025E-2"/>
    <n v="88.997046147000006"/>
    <n v="5.3499618525748895E-2"/>
    <n v="55.760089426"/>
    <n v="3.3519578934398185E-2"/>
    <n v="310.49204088300002"/>
    <n v="72.147505338222118"/>
    <n v="245.09113634100001"/>
    <n v="33.679316262192927"/>
    <n v="193.09821089656339"/>
    <n v="0"/>
    <n v="0"/>
    <n v="40.214502947594781"/>
    <n v="65.400904542000006"/>
    <n v="245.09113634100001"/>
    <n v="1458.4768883670001"/>
    <n v="0.87674771842847288"/>
    <n v="9687.0237560679998"/>
    <n v="20649.809649792998"/>
    <n v="-7.6590137564241934E-3"/>
    <n v="0.12556747213469555"/>
    <n v="0.17790651185312001"/>
    <n v="885.539735404"/>
    <n v="5213.354655234999"/>
    <n v="10872.089138155998"/>
    <n v="0.13541709297094395"/>
    <n v="0.13042001222519639"/>
    <n v="0.21231425499116408"/>
    <n v="577.81678004499997"/>
    <n v="307.72295535900003"/>
    <n v="109.69721753100001"/>
    <n v="16.887773461000002"/>
    <n v="2.4184981146933784"/>
    <n v="1.0151903653301441E-2"/>
    <n v="224.896851021"/>
    <n v="202.102102702"/>
    <n v="19.353208248000001"/>
    <n v="49.67342824599973"/>
    <n v="639.74519794100047"/>
    <n v="479.79621596700008"/>
    <n v="-0.14452913038942905"/>
    <n v="-0.47889400792352332"/>
    <n v="-0.80920039068728489"/>
    <n v="6.8258980096152522"/>
    <n v="2.9860647932490148E-2"/>
    <n v="0.28842434255552657"/>
    <n v="66.561201706999725"/>
    <n v="4.0012551585791582E-2"/>
    <n v="142.89120049100001"/>
    <n v="1127.5568763659999"/>
    <n v="3256.6781479799997"/>
    <n v="-6.7826792059059171E-3"/>
    <n v="0.49779532875520105"/>
    <n v="0.30848350489779564"/>
    <n v="19.635462972129329"/>
    <n v="8.5897510624429824E-2"/>
    <n v="0.67781870706165526"/>
    <n v="1.9577170942312847"/>
    <n v="75.889421097000024"/>
    <n v="10.428381263549744"/>
    <n v="0"/>
    <n v="0"/>
    <n v="67.001779393999982"/>
    <n v="9.2070817085795866"/>
    <n v="1601.3680888580002"/>
    <n v="0.96264522905290273"/>
    <n v="-93.217772245000276"/>
    <n v="-487.81167842499946"/>
    <n v="-2776.8819320129992"/>
    <n v="-12.809564962514077"/>
    <n v="-381.58656492952122"/>
    <n v="8.6436425026762187E-2"/>
    <n v="-2.0272811371583708"/>
    <n v="-108.7760523169235"/>
    <n v="-5.6036862691939672E-2"/>
    <n v="-1.6692927516757576"/>
    <n v="-76.329998784000281"/>
    <n v="-2495.344883664"/>
    <n v="-4.5884959038638241E-2"/>
    <n v="-1.500049778570133"/>
    <n v="974.08413580700005"/>
    <n v="83.107672469374606"/>
    <n v="1814.6944461340283"/>
    <n v="25635.327453126898"/>
    <n v="2.6433642130585966E-2"/>
    <n v="1266.9120778770416"/>
    <n v="17360.036901598796"/>
    <n v="3.3460182226979995E-2"/>
    <n v="1754.9244793306571"/>
    <n v="25045.850915657273"/>
    <n v="0.14766996404636279"/>
    <n v="171.93502867458571"/>
    <n v="3952.2713018251179"/>
    <n v="0.26925759900306945"/>
  </r>
  <r>
    <x v="126"/>
    <x v="6"/>
    <x v="6"/>
    <x v="10"/>
    <n v="166350.80510745419"/>
    <n v="4303.5727905966605"/>
    <n v="1917.4887134229998"/>
    <n v="1.152677747597554"/>
    <n v="12244.257667431999"/>
    <n v="21086.085641184"/>
    <n v="3.8086745910281605E-2"/>
    <n v="-2.2192772165744223E-2"/>
    <n v="4.1179381340000321E-2"/>
    <n v="1382.9585258299999"/>
    <n v="0.83135066580331762"/>
    <n v="8344.3930000919991"/>
    <n v="14223.072045576"/>
    <n v="-5.6422964027110889E-2"/>
    <n v="4.4103053301494777E-2"/>
    <n v="3.9056640107202556E-2"/>
    <n v="799.63459274841671"/>
    <n v="7402.4446488423091"/>
    <n v="0.10144745287248114"/>
    <n v="-7.0611937812982806E-2"/>
    <n v="573.83826176400009"/>
    <n v="6786.9227544909991"/>
    <n v="-1.6270586653906238E-2"/>
    <n v="-3.9751233229013305E-2"/>
    <n v="345.57827336100007"/>
    <n v="319.490287739"/>
    <n v="0.16168545403324108"/>
    <n v="0.14062193928505717"/>
    <n v="61.670495082000002"/>
    <n v="3.7072555820913511E-2"/>
    <n v="145.39756744699997"/>
    <n v="8.7404186203415432E-2"/>
    <n v="327.46212506399996"/>
    <n v="76.090760165485577"/>
    <n v="237.02767038799999"/>
    <n v="32.571271213910691"/>
    <n v="225.66948211047406"/>
    <n v="0"/>
    <n v="0"/>
    <n v="40.214502947594781"/>
    <n v="90.434454675999973"/>
    <n v="237.02767038799999"/>
    <n v="1587.3983171890002"/>
    <n v="0.95424745083958051"/>
    <n v="11274.422073256999"/>
    <n v="20642.10578632"/>
    <n v="-4.8296990414761209E-3"/>
    <n v="0.10517852374849812"/>
    <n v="0.14806833047827594"/>
    <n v="878.1643030900002"/>
    <n v="6091.5189583249994"/>
    <n v="10943.176991605998"/>
    <n v="8.8080693572101243E-2"/>
    <n v="0.12411416622380433"/>
    <n v="0.19368545524989011"/>
    <n v="575.559268363"/>
    <n v="302.6050347270002"/>
    <n v="128.775784953"/>
    <n v="74.104171454999999"/>
    <n v="10.612458733456974"/>
    <n v="4.4546926843625712E-2"/>
    <n v="255.30266477700002"/>
    <n v="215.84703725800003"/>
    <n v="35.204355656000004"/>
    <n v="330.09039623399963"/>
    <n v="969.8355941750001"/>
    <n v="443.97985486399989"/>
    <n v="-9.788384714090792E-2"/>
    <n v="-0.39140882159295953"/>
    <n v="-0.80460850496315306"/>
    <n v="45.359530401009081"/>
    <n v="0.19843029675797358"/>
    <n v="0.26689372172092068"/>
    <n v="404.19456768899965"/>
    <n v="0.24297722360159929"/>
    <n v="165.75939978100001"/>
    <n v="1293.3162761469998"/>
    <n v="3177.5685482649997"/>
    <n v="-0.32306906908521216"/>
    <n v="0.29632368098474737"/>
    <n v="0.21788847122403721"/>
    <n v="22.777907565324217"/>
    <n v="9.9644483039278253E-2"/>
    <n v="0.77746319010093345"/>
    <n v="1.9101612079439299"/>
    <n v="63.633148646999992"/>
    <n v="8.7441796959139371"/>
    <n v="0"/>
    <n v="0"/>
    <n v="102.12625113400003"/>
    <n v="14.03372786941028"/>
    <n v="1753.1577169700001"/>
    <n v="1.0538919338788586"/>
    <n v="164.33099645299961"/>
    <n v="-323.48068197199984"/>
    <n v="-2733.5886934009995"/>
    <n v="22.581622835684865"/>
    <n v="-375.63740374402875"/>
    <n v="0.35768374583468066"/>
    <n v="-1.5428486437485698"/>
    <n v="7.1158198993554667"/>
    <n v="9.8785813718695326E-2"/>
    <n v="-1.643267486223009"/>
    <n v="238.43516790799961"/>
    <n v="-2395.8746088989997"/>
    <n v="0.14333274056232104"/>
    <n v="-1.4402542911357634"/>
    <n v="969.368322208"/>
    <n v="83.558994197292066"/>
    <n v="2294.7723723140998"/>
    <n v="25531.420911532128"/>
    <n v="1.5509710438495361E-2"/>
    <n v="1655.0684209585877"/>
    <n v="17222.336307770747"/>
    <n v="1.3646744181488257E-2"/>
    <n v="1899.7336342285028"/>
    <n v="24994.47770271956"/>
    <n v="0.12002647288369106"/>
    <n v="198.37409649716901"/>
    <n v="3851.1250369513914"/>
    <n v="0.18324201327485534"/>
  </r>
  <r>
    <x v="127"/>
    <x v="7"/>
    <x v="7"/>
    <x v="10"/>
    <n v="166350.80510745419"/>
    <n v="4303.5727905966605"/>
    <n v="1573.8166161500001"/>
    <n v="0.94608295711787771"/>
    <n v="13818.074283581998"/>
    <n v="21084.538930391005"/>
    <n v="3.3483500403894029E-2"/>
    <n v="-9.8181211060788254E-4"/>
    <n v="3.2506119123995258E-2"/>
    <n v="1122.135582982"/>
    <n v="0.67455975476473184"/>
    <n v="9466.5285830739995"/>
    <n v="14276.090031117999"/>
    <n v="4.9590415188143444E-2"/>
    <n v="4.4750510288465772E-2"/>
    <n v="3.4458144712005145E-2"/>
    <n v="496.30252286541668"/>
    <n v="7452.4627106770677"/>
    <n v="9.3075336887486371E-2"/>
    <n v="0.11207663766568388"/>
    <n v="617.75364468699979"/>
    <n v="6762.2675717479997"/>
    <n v="-2.4748787471451483E-2"/>
    <n v="-3.8379271408263471E-2"/>
    <n v="360.91843873599998"/>
    <n v="338.625049074"/>
    <n v="0.20250291954420252"/>
    <n v="9.0825063717560495E-2"/>
    <n v="58.431393237999998"/>
    <n v="3.512540453306269E-2"/>
    <n v="75.812637014999993"/>
    <n v="4.5573952567304302E-2"/>
    <n v="317.43700291500005"/>
    <n v="73.761271938655796"/>
    <n v="237.48968396699996"/>
    <n v="32.634759031858209"/>
    <n v="258.30424114233227"/>
    <n v="0"/>
    <n v="0"/>
    <n v="40.214502947594781"/>
    <n v="79.947318948000088"/>
    <n v="237.48968396699996"/>
    <n v="1496.6527293269999"/>
    <n v="0.89969671523996408"/>
    <n v="12771.074802583998"/>
    <n v="20667.461800795001"/>
    <n v="1.723378718856905E-2"/>
    <n v="9.4093487897909611E-2"/>
    <n v="0.14108673292305607"/>
    <n v="889.2368833349999"/>
    <n v="6980.7558416599995"/>
    <n v="11038.312695047998"/>
    <n v="0.11980299973212372"/>
    <n v="0.12356314836560811"/>
    <n v="0.17960759856419584"/>
    <n v="575.41729530299995"/>
    <n v="313.81958803199996"/>
    <n v="81.914234347000004"/>
    <n v="18.925449558"/>
    <n v="2.7103137178770109"/>
    <n v="1.1376830755808557E-2"/>
    <n v="214.30844021899998"/>
    <n v="271.01398129099999"/>
    <n v="21.253740576999999"/>
    <n v="77.163886823000212"/>
    <n v="1046.9994809980003"/>
    <n v="417.07712959599962"/>
    <n v="-0.25851447190839005"/>
    <n v="-0.38326230475248335"/>
    <n v="-0.81934180547117696"/>
    <n v="10.603512583645978"/>
    <n v="4.6386241877913514E-2"/>
    <n v="0.25072143734236146"/>
    <n v="96.089336381000209"/>
    <n v="5.7763072633722073E-2"/>
    <n v="88.106290153000003"/>
    <n v="1381.4225662999997"/>
    <n v="3039.3482875879995"/>
    <n v="-0.61071164726413807"/>
    <n v="0.12860712045480605"/>
    <n v="0.13570406145409097"/>
    <n v="12.107168194866409"/>
    <n v="5.2964150126047063E-2"/>
    <n v="0.8304273402269805"/>
    <n v="1.8270715826260862"/>
    <n v="43.800520421999991"/>
    <n v="6.0188695591534707"/>
    <n v="0"/>
    <n v="0"/>
    <n v="44.305769731000012"/>
    <n v="6.0882986357129383"/>
    <n v="1584.7590194799998"/>
    <n v="0.95266086536601113"/>
    <n v="-10.942403329999792"/>
    <n v="-334.42308530199966"/>
    <n v="-2622.2711579920001"/>
    <n v="-1.5036556112204298"/>
    <n v="-360.34065112972218"/>
    <n v="-0.91049886460879359"/>
    <n v="-1.7060778572027102"/>
    <n v="6.1349161051632484"/>
    <n v="-6.5779082481335479E-3"/>
    <n v="-1.576350145283725"/>
    <n v="7.9830462280002088"/>
    <n v="-2304.1505981500004"/>
    <n v="4.7989225076750094E-3"/>
    <n v="-1.3851153871251995"/>
    <n v="970.70129577299997"/>
    <n v="84.074790457769183"/>
    <n v="1871.9245181354679"/>
    <n v="25471.81300272009"/>
    <n v="6.7674270467914521E-3"/>
    <n v="1334.6873383474554"/>
    <n v="17246.192504909159"/>
    <n v="8.814208952834246E-3"/>
    <n v="1780.1444656335711"/>
    <n v="24970.684457099804"/>
    <n v="0.11313536153546688"/>
    <n v="104.79513499026302"/>
    <n v="3678.4241400544361"/>
    <n v="0.10410102854354553"/>
  </r>
  <r>
    <x v="128"/>
    <x v="8"/>
    <x v="8"/>
    <x v="10"/>
    <n v="166350.80510745419"/>
    <n v="4303.5727905966605"/>
    <n v="1837.4117233030001"/>
    <n v="1.1045403249573247"/>
    <n v="15655.486006884999"/>
    <n v="21060.796009970003"/>
    <n v="2.7833324268836224E-2"/>
    <n v="-1.275709168019068E-2"/>
    <n v="1.8766828172333216E-2"/>
    <n v="1413.9699052819999"/>
    <n v="0.84999282352053973"/>
    <n v="10880.498488355999"/>
    <n v="14369.958599652"/>
    <n v="7.1107093009420197E-2"/>
    <n v="4.8102102487445952E-2"/>
    <n v="4.0670662525713608E-2"/>
    <n v="821.70570127441647"/>
    <n v="7522.0342799467244"/>
    <n v="9.7595038851907123E-2"/>
    <n v="9.2498885915760498E-2"/>
    <n v="625.76955884400002"/>
    <n v="6820.2184536059995"/>
    <n v="-1.2826719825905109E-2"/>
    <n v="0.10205878074600339"/>
    <n v="384.42700000000002"/>
    <n v="313.66345388599996"/>
    <n v="0.24597102699994311"/>
    <n v="0.10522058540358992"/>
    <n v="62.682013089000002"/>
    <n v="3.7680619007831428E-2"/>
    <n v="47.001494772999997"/>
    <n v="2.825444381987777E-2"/>
    <n v="313.75831015900002"/>
    <n v="72.906472232691016"/>
    <n v="241.470417978"/>
    <n v="33.181773508651062"/>
    <n v="291.48601465098335"/>
    <n v="0"/>
    <n v="0"/>
    <n v="40.214502947594781"/>
    <n v="72.287892181000018"/>
    <n v="241.470417978"/>
    <n v="1543.4637223269999"/>
    <n v="0.92783664096485774"/>
    <n v="14314.538524910999"/>
    <n v="20868.725988352002"/>
    <n v="0.14995101871458227"/>
    <n v="9.9853938814818299E-2"/>
    <n v="0.13909130079833476"/>
    <n v="901.95537717899981"/>
    <n v="7882.7112188389992"/>
    <n v="11131.804772906997"/>
    <n v="0.11564170932389417"/>
    <n v="0.12265106702496364"/>
    <n v="0.16675382255919757"/>
    <n v="575.380229321"/>
    <n v="326.57514785799981"/>
    <n v="73.612581983000013"/>
    <n v="72.173999641000009"/>
    <n v="10.336038819134126"/>
    <n v="4.3386624786323852E-2"/>
    <n v="243.18739838400001"/>
    <n v="223.09627220900001"/>
    <n v="29.438092931"/>
    <n v="293.94800097600023"/>
    <n v="1340.9474819740005"/>
    <n v="192.07002161799983"/>
    <n v="-0.43357720946523015"/>
    <n v="-0.39504215555192634"/>
    <n v="-0.91834900308522527"/>
    <n v="40.393005790858517"/>
    <n v="0.17670368399246683"/>
    <n v="0.11546083079906487"/>
    <n v="366.12200061700025"/>
    <n v="0.22009030877879068"/>
    <n v="214.94674549400003"/>
    <n v="1596.3693117939997"/>
    <n v="3075.2139333169998"/>
    <n v="0.20027599660748607"/>
    <n v="0.1377544753534532"/>
    <n v="0.140912926780143"/>
    <n v="29.537010310113374"/>
    <n v="0.12921292767723927"/>
    <n v="0.95964026790421963"/>
    <n v="1.8486318303843299"/>
    <n v="170.71627263400001"/>
    <n v="23.459058630107695"/>
    <n v="0"/>
    <n v="0"/>
    <n v="44.23047286000002"/>
    <n v="6.0779516800056781"/>
    <n v="1758.4104678209999"/>
    <n v="1.0570495686420969"/>
    <n v="79.001255482000204"/>
    <n v="-255.42182981999946"/>
    <n v="-2883.143911699"/>
    <n v="10.855995480745142"/>
    <n v="-396.18860592504797"/>
    <n v="-0.76755723195630265"/>
    <n v="-1.3139754712813874"/>
    <n v="7.4039913656736722"/>
    <n v="4.7490756315227568E-2"/>
    <n v="-1.7331709995852651"/>
    <n v="151.17525512300023"/>
    <n v="-2532.6091498269998"/>
    <n v="9.0877381101551427E-2"/>
    <n v="-1.5224507919820782"/>
    <n v="987.75969254100005"/>
    <n v="84.332688588007741"/>
    <n v="2178.7657361184656"/>
    <n v="25372.24341727902"/>
    <n v="-7.1467255591479706E-3"/>
    <n v="1676.6569748412703"/>
    <n v="17306.845396643763"/>
    <n v="1.4422999862570896E-2"/>
    <n v="1830.2081294565571"/>
    <n v="25157.836960330416"/>
    <n v="0.11074044884182421"/>
    <n v="254.87951243210554"/>
    <n v="3714.0812485911079"/>
    <n v="0.10877028638660646"/>
  </r>
  <r>
    <x v="129"/>
    <x v="9"/>
    <x v="9"/>
    <x v="10"/>
    <n v="166350.80510745419"/>
    <n v="4303.5727905966605"/>
    <n v="1649.0058624630001"/>
    <n v="0.99128216505945133"/>
    <n v="17304.491869347999"/>
    <n v="21097.909264398"/>
    <n v="2.737314048829087E-2"/>
    <n v="2.3024644596666866E-2"/>
    <n v="2.8360812270052715E-2"/>
    <n v="1154.1782461719999"/>
    <n v="0.69382185762579229"/>
    <n v="12034.676734527999"/>
    <n v="14453.989190033999"/>
    <n v="7.8522426253381905E-2"/>
    <n v="5.0944946782487621E-2"/>
    <n v="4.519942659928633E-2"/>
    <n v="489.45894292641663"/>
    <n v="7587.7975253334844"/>
    <n v="0.10202849103936029"/>
    <n v="0.1552133896299539"/>
    <n v="655.03546312100013"/>
    <n v="6845.7287624290002"/>
    <n v="-5.7308645608042941E-3"/>
    <n v="4.0523096891096344E-2"/>
    <n v="362.27148115699998"/>
    <n v="335.829990323"/>
    <n v="0.1766470539967242"/>
    <n v="8.0878374519663954E-2"/>
    <n v="88.814694500000002"/>
    <n v="5.3389999791482956E-2"/>
    <n v="103.786340908"/>
    <n v="6.2390044244726856E-2"/>
    <n v="302.226580883"/>
    <n v="70.226901132790729"/>
    <n v="235.21247445400002"/>
    <n v="32.321835192470999"/>
    <n v="323.80784984345433"/>
    <n v="0"/>
    <n v="0"/>
    <n v="40.214502947594781"/>
    <n v="67.01410642899998"/>
    <n v="235.21247445400002"/>
    <n v="1527.3508070790001"/>
    <n v="0.91815053500487043"/>
    <n v="15841.889331989998"/>
    <n v="20815.600179033001"/>
    <n v="-3.3613790148997569E-2"/>
    <n v="8.5401281661565687E-2"/>
    <n v="0.11327322022858044"/>
    <n v="881.066039746"/>
    <n v="8763.7772585849998"/>
    <n v="11187.156360233997"/>
    <n v="6.7034780806903171E-2"/>
    <n v="0.11679891601325632"/>
    <n v="0.14815790644060933"/>
    <n v="575.42263747200002"/>
    <n v="305.64340227399998"/>
    <n v="90.404079540000012"/>
    <n v="14.606044358"/>
    <n v="2.0917316794027578"/>
    <n v="8.7802667071946155E-3"/>
    <n v="259.66013497599999"/>
    <n v="251.19132636099999"/>
    <n v="30.423182098000005"/>
    <n v="121.65505538399998"/>
    <n v="1462.6025373580005"/>
    <n v="282.30908536500033"/>
    <n v="2.8723926587987587"/>
    <n v="-0.34937973060326888"/>
    <n v="-0.84474870084115361"/>
    <n v="16.717287888664146"/>
    <n v="7.3131630054580732E-2"/>
    <n v="0.16970707486666084"/>
    <n v="136.26109974199997"/>
    <n v="8.1911896761775335E-2"/>
    <n v="266.29734855200007"/>
    <n v="1862.6666603459998"/>
    <n v="3187.449208385"/>
    <n v="0.7285068448702674"/>
    <n v="0.19620263263440374"/>
    <n v="0.20966533530610376"/>
    <n v="36.593378102372057"/>
    <n v="0.16008179123628855"/>
    <n v="1.1197220591405082"/>
    <n v="1.916100860663746"/>
    <n v="179.844750084"/>
    <n v="24.713452744969107"/>
    <n v="0"/>
    <n v="0"/>
    <n v="86.452598468000076"/>
    <n v="11.879925357402952"/>
    <n v="1793.6481556310002"/>
    <n v="1.0782323262411591"/>
    <n v="-144.64229316800009"/>
    <n v="-400.06412298799955"/>
    <n v="-2905.1401230199995"/>
    <n v="-19.876090213707915"/>
    <n v="-399.21122587250812"/>
    <n v="0.17934703652775164"/>
    <n v="-1.5790789889797618"/>
    <n v="2.5576765542892006"/>
    <n v="-8.6950161181707841E-2"/>
    <n v="-1.746393785797085"/>
    <n v="-130.0362488100001"/>
    <n v="-2551.2359593539995"/>
    <n v="-7.8169894474513238E-2"/>
    <n v="-1.5336480984904344"/>
    <n v="965.43240279500003"/>
    <n v="85.041908446163774"/>
    <n v="1939.0508663230576"/>
    <n v="25333.410236875588"/>
    <n v="1.726441803576062E-3"/>
    <n v="1357.1876116851947"/>
    <n v="17350.900876896765"/>
    <n v="1.8075790924666491E-2"/>
    <n v="1795.9978027138202"/>
    <n v="25014.499927574856"/>
    <n v="8.4620870363010248E-2"/>
    <n v="313.13660925257926"/>
    <n v="3838.1749179910894"/>
    <n v="0.17491182241783387"/>
  </r>
  <r>
    <x v="130"/>
    <x v="10"/>
    <x v="10"/>
    <x v="10"/>
    <n v="166350.80510745419"/>
    <n v="4303.5727905966605"/>
    <n v="1971.1223836290003"/>
    <n v="1.1849190524540925"/>
    <n v="19275.614252977"/>
    <n v="21131.665181918001"/>
    <n v="2.6346779189958092E-2"/>
    <n v="1.7423609890283354E-2"/>
    <n v="2.4061676296916135E-2"/>
    <n v="1540.4480582150002"/>
    <n v="0.92602380687003516"/>
    <n v="13575.124792742999"/>
    <n v="14600.409654920999"/>
    <n v="0.1050341224146405"/>
    <n v="5.6814929763010502E-2"/>
    <n v="4.9039407534577251E-2"/>
    <n v="945.88998839041665"/>
    <n v="7745.7390765332411"/>
    <n v="0.10360439793342358"/>
    <n v="0.20044655683674062"/>
    <n v="597.68867919600018"/>
    <n v="6842.8240945980015"/>
    <n v="1.5258326997438232E-3"/>
    <n v="-4.8363303479435071E-3"/>
    <n v="373.397365181"/>
    <n v="287.43652964700004"/>
    <n v="-1.4738221301020094E-2"/>
    <n v="-6.1887438028457087E-2"/>
    <n v="62.748764741000002"/>
    <n v="3.7720746046565556E-2"/>
    <n v="63.812243105"/>
    <n v="3.8360044644076427E-2"/>
    <n v="304.11331756800001"/>
    <n v="70.665312837856476"/>
    <n v="176.62968455200001"/>
    <n v="24.271652970108015"/>
    <n v="348.07950281356233"/>
    <n v="44.21"/>
    <n v="6.0751383921119331"/>
    <n v="46.289641339706712"/>
    <n v="83.273633015999991"/>
    <n v="220.83968455200002"/>
    <n v="1625.1471948199999"/>
    <n v="0.97693978323112851"/>
    <n v="17467.036526809999"/>
    <n v="20311.964838321001"/>
    <n v="-0.23658374319861553"/>
    <n v="4.4416605124551367E-2"/>
    <n v="4.0339872819591394E-2"/>
    <n v="891.09194008099996"/>
    <n v="9654.8691986659996"/>
    <n v="11254.158019497998"/>
    <n v="8.1303785305627985E-2"/>
    <n v="0.11342558953044657"/>
    <n v="0.13228503637654798"/>
    <n v="577.56255097600001"/>
    <n v="313.52938910499995"/>
    <n v="150.47981871100001"/>
    <n v="28.111498447000002"/>
    <n v="4.0258478213414808"/>
    <n v="1.6898925393743301E-2"/>
    <n v="255.64611572399997"/>
    <n v="241.78250998600001"/>
    <n v="58.035311870999998"/>
    <n v="345.97518880900043"/>
    <n v="1808.5777261670009"/>
    <n v="819.70034359700071"/>
    <n v="-2.8074511186646962"/>
    <n v="-0.12059670698512592"/>
    <n v="-0.26205912336787529"/>
    <n v="47.542346805060696"/>
    <n v="0.20797926922296409"/>
    <n v="0.4927540585496511"/>
    <n v="374.08668725600046"/>
    <n v="0.22487819461670741"/>
    <n v="360.14814794200004"/>
    <n v="2222.8148082879998"/>
    <n v="2903.7032805360004"/>
    <n v="-0.44067174791199704"/>
    <n v="9.8911965872345853E-3"/>
    <n v="-1.1566234329899117E-2"/>
    <n v="49.489930794174455"/>
    <n v="0.21649919139817964"/>
    <n v="1.3362212505386879"/>
    <n v="1.7455300433685039"/>
    <n v="235.98392589499997"/>
    <n v="32.427844562904582"/>
    <n v="0"/>
    <n v="0"/>
    <n v="124.16422204700007"/>
    <n v="17.06208623126987"/>
    <n v="1985.295342762"/>
    <n v="1.1934389746293081"/>
    <n v="-14.172959132999608"/>
    <n v="-414.23708212099916"/>
    <n v="-2084.002936938999"/>
    <n v="-1.947583989113761"/>
    <n v="-286.37426490549967"/>
    <n v="-0.98303269843637708"/>
    <n v="1.8677372929702649"/>
    <n v="0.14073984379056359"/>
    <n v="-8.51992217521556E-3"/>
    <n v="-1.2527759848188524"/>
    <n v="13.938539314000394"/>
    <n v="-1710.3081044480002"/>
    <n v="8.3790032185277405E-3"/>
    <n v="-1.028133349485882"/>
    <n v="974.67105385800005"/>
    <n v="85.62217923920052"/>
    <n v="2302.1165790727255"/>
    <n v="25273.219120244648"/>
    <n v="-2.8024996499669275E-3"/>
    <n v="1799.1226944965852"/>
    <n v="17450.230491792932"/>
    <n v="2.1305927476791942E-2"/>
    <n v="1898.0446529863102"/>
    <n v="24316.835686999741"/>
    <n v="1.2949889498145462E-2"/>
    <n v="420.6248324232244"/>
    <n v="3473.6741910182122"/>
    <n v="-4.0115112772674322E-2"/>
  </r>
  <r>
    <x v="131"/>
    <x v="11"/>
    <x v="11"/>
    <x v="10"/>
    <n v="166350.80510745419"/>
    <n v="4303.5727905966605"/>
    <n v="2173.4854480150002"/>
    <n v="1.3065674353731194"/>
    <n v="21449.099700991999"/>
    <n v="21449.099700991999"/>
    <n v="3.93591107521154E-2"/>
    <n v="0.17102683666935681"/>
    <n v="3.93591107521154E-2"/>
    <n v="1214.4530106960001"/>
    <n v="0.73005538501092615"/>
    <n v="14789.577803438999"/>
    <n v="14789.577803438999"/>
    <n v="0.18450301520706414"/>
    <n v="6.6253355322283491E-2"/>
    <n v="6.6253355322283491E-2"/>
    <n v="506.87237794941672"/>
    <n v="7809.0097090280005"/>
    <n v="0.10568285845168757"/>
    <n v="0.14262935875040483"/>
    <n v="650.40979785500008"/>
    <n v="6939.8065154300011"/>
    <n v="2.4506300002399728E-2"/>
    <n v="0.17523965177452649"/>
    <n v="379.35307763200001"/>
    <n v="315.73850158699997"/>
    <n v="0.14730042979868463"/>
    <n v="0.11541543844064939"/>
    <n v="504.73855024299996"/>
    <n v="0.30341815894246166"/>
    <n v="108.163562985"/>
    <n v="6.5021364288036843E-2"/>
    <n v="346.13032409099998"/>
    <n v="80.428597570673688"/>
    <n v="195.20390645500001"/>
    <n v="26.824038597489189"/>
    <n v="374.90354141105149"/>
    <n v="77.39"/>
    <n v="10.63458403450673"/>
    <n v="56.924225374213442"/>
    <n v="73.536417635999968"/>
    <n v="272.59390645500002"/>
    <n v="3168.2715981939991"/>
    <n v="1.904572446251436"/>
    <n v="20635.308125003998"/>
    <n v="20635.308125003998"/>
    <n v="0.11365604025054132"/>
    <n v="5.4482520391957445E-2"/>
    <n v="5.4482520391957445E-2"/>
    <n v="1784.8486057459995"/>
    <n v="11439.717804411999"/>
    <n v="11439.717804411999"/>
    <n v="0.11602643781219291"/>
    <n v="0.11383058087945397"/>
    <n v="0.11383058087945397"/>
    <n v="572.79013688400005"/>
    <n v="1212.0584688619995"/>
    <n v="238.85608701000001"/>
    <n v="66.868354703000008"/>
    <n v="9.5762173832640567"/>
    <n v="4.0197193310730558E-2"/>
    <n v="604.29916230699996"/>
    <n v="399.88838369799998"/>
    <n v="73.511004729999996"/>
    <n v="-994.78615017899892"/>
    <n v="813.79157598800202"/>
    <n v="813.79157598800202"/>
    <n v="5.9752277816713661E-3"/>
    <n v="-0.2378224104748824"/>
    <n v="-0.2378224104748824"/>
    <n v="-136.69901680374721"/>
    <n v="-0.59800501087831681"/>
    <n v="0.48920206635749913"/>
    <n v="-927.9177954759989"/>
    <n v="-0.55780781756758624"/>
    <n v="700.27334742699986"/>
    <n v="2923.0881557149996"/>
    <n v="2923.0881557149996"/>
    <n v="2.8469971176041886E-2"/>
    <n v="1.4280638124279932E-2"/>
    <n v="1.4280638124279932E-2"/>
    <n v="96.228398505462678"/>
    <n v="0.42096180236378106"/>
    <n v="1.7571830529024688"/>
    <n v="1.7571830529024688"/>
    <n v="480.56374252099999"/>
    <n v="66.036897580780845"/>
    <n v="0"/>
    <n v="0"/>
    <n v="219.70960490599987"/>
    <n v="30.19150092468184"/>
    <n v="3868.544945620999"/>
    <n v="2.3255342486152171"/>
    <n v="-1695.0594976059988"/>
    <n v="-2109.2965797269981"/>
    <n v="-2109.2965797269981"/>
    <n v="-232.92741530920989"/>
    <n v="-289.85000298235411"/>
    <n v="1.514801773854435E-2"/>
    <n v="0.16265087372441878"/>
    <n v="0.16265087372441878"/>
    <n v="-1.0189668132420977"/>
    <n v="-1.26798098654497"/>
    <n v="-1628.1911429029988"/>
    <n v="-1693.2750563019979"/>
    <n v="-0.97876961993136713"/>
    <n v="-1.017894115515839"/>
    <n v="1920.4459890749999"/>
    <n v="85.686653771760163"/>
    <n v="2536.5507372996726"/>
    <n v="25562.513814775008"/>
    <n v="1.2095787083446607E-2"/>
    <n v="1417.3187506316749"/>
    <n v="17626.162184471388"/>
    <n v="3.8219614167959826E-2"/>
    <n v="3697.508840330242"/>
    <n v="24569.782613861167"/>
    <n v="2.6935853253429842E-2"/>
    <n v="817.2490307443768"/>
    <n v="3466.5219567691088"/>
    <n v="-1.4036365271427598E-2"/>
  </r>
  <r>
    <x v="132"/>
    <x v="0"/>
    <x v="0"/>
    <x v="11"/>
    <n v="180174.06096624577"/>
    <n v="4462.2382870900065"/>
    <n v="1680.9850145109999"/>
    <n v="0.9329783685265991"/>
    <n v="1680.9850145109999"/>
    <n v="21365.106502374998"/>
    <n v="-4.7588801942286985E-2"/>
    <n v="-4.7588801942286985E-2"/>
    <n v="2.3581005384118114E-2"/>
    <n v="1305.1491771819999"/>
    <n v="0.72438239454818609"/>
    <n v="1305.1491771819999"/>
    <n v="14948.188799379001"/>
    <n v="0.13833904403269237"/>
    <n v="0.13833904403269237"/>
    <n v="6.5860194433948749E-2"/>
    <n v="716.0337717299999"/>
    <n v="7969.7761892345834"/>
    <n v="0.11730497493017689"/>
    <n v="0.28952989427039433"/>
    <n v="579.26430981700003"/>
    <n v="6966.6181709970015"/>
    <n v="2.2524689122042085E-2"/>
    <n v="4.8532042267765085E-2"/>
    <n v="499.00410996899996"/>
    <n v="291.76652486899997"/>
    <n v="0.20202283685774214"/>
    <n v="5.5635807811864613E-3"/>
    <n v="14.753628392000001"/>
    <n v="8.188541853848751E-3"/>
    <n v="16.045117273999999"/>
    <n v="8.9053425270832556E-3"/>
    <n v="345.03709166300001"/>
    <n v="77.323771045855935"/>
    <n v="244.34436211400001"/>
    <n v="33.576697922978106"/>
    <n v="33.576697922978106"/>
    <n v="18.416"/>
    <n v="2.5306434885576423"/>
    <n v="2.5306434885576423"/>
    <n v="82.276729549000009"/>
    <n v="262.76036211400003"/>
    <n v="1351.0469917869998"/>
    <n v="0.74985654679788127"/>
    <n v="1351.0469917869998"/>
    <n v="20323.954023822997"/>
    <n v="-0.18729180490679198"/>
    <n v="-0.18729180490679198"/>
    <n v="1.8719455156355203E-3"/>
    <n v="857.31783111799996"/>
    <n v="857.31783111799996"/>
    <n v="11491.835493515"/>
    <n v="6.4726378428816789E-2"/>
    <n v="6.4726378428816789E-2"/>
    <n v="0.10439103411580719"/>
    <n v="578.28392999300002"/>
    <n v="279.03390112499994"/>
    <n v="35.938703498999999"/>
    <n v="70.994051287999994"/>
    <n v="10.167058410097001"/>
    <n v="3.9403036656480858E-2"/>
    <n v="145.00294764100002"/>
    <n v="238.43966071700001"/>
    <n v="3.353797524"/>
    <n v="329.93802272400012"/>
    <n v="329.93802272400012"/>
    <n v="1041.1524785520025"/>
    <n v="2.216487479950338"/>
    <n v="2.216487479950338"/>
    <n v="0.77391754565074544"/>
    <n v="45.338591921919758"/>
    <n v="0.18312182172871794"/>
    <n v="0.57785925064266297"/>
    <n v="400.9320740120001"/>
    <n v="0.22252485838519875"/>
    <n v="52.945668927"/>
    <n v="52.945668927"/>
    <n v="2697.0873046289998"/>
    <n v="-0.81019419448382968"/>
    <n v="-0.81019419448382968"/>
    <n v="-0.13910534112725836"/>
    <n v="7.2755545350478519"/>
    <n v="2.9385844245870089E-2"/>
    <n v="2.9385844245870089E-2"/>
    <n v="1.4969342924086495"/>
    <n v="45.870092392000004"/>
    <n v="6.3032607858032286"/>
    <n v="0"/>
    <n v="0"/>
    <n v="7.0755765349999962"/>
    <n v="0.97229374924462342"/>
    <n v="1403.9926607139998"/>
    <n v="0.77924239104375137"/>
    <n v="276.99235379700013"/>
    <n v="276.99235379700013"/>
    <n v="-1655.9348260769975"/>
    <n v="38.063037386871912"/>
    <n v="-227.55107977234937"/>
    <n v="-2.5705238778828217"/>
    <n v="-2.5705238778828217"/>
    <n v="-0.34958490829014521"/>
    <n v="0.15373597748284784"/>
    <n v="-0.91907504176598664"/>
    <n v="347.98640508500011"/>
    <n v="-1188.6998914419974"/>
    <n v="0.19313901413932869"/>
    <n v="-0.65975084596927147"/>
    <n v="973.65822931299999"/>
    <n v="86.847195357833641"/>
    <n v="1935.566263924693"/>
    <n v="25385.826059747909"/>
    <n v="-3.091611333477351E-3"/>
    <n v="1502.8109679356214"/>
    <n v="17756.842967911376"/>
    <n v="3.7632246850310525E-2"/>
    <n v="1555.6598992291292"/>
    <n v="24135.948612478129"/>
    <n v="-2.4292629699456114E-2"/>
    <n v="60.964166670955464"/>
    <n v="3193.6542927763585"/>
    <n v="-0.16283279069410761"/>
  </r>
  <r>
    <x v="133"/>
    <x v="1"/>
    <x v="1"/>
    <x v="11"/>
    <n v="180174.06096624577"/>
    <n v="4462.2382870900065"/>
    <n v="1797.5913346409998"/>
    <n v="0.99769707415195841"/>
    <n v="3478.5763491519997"/>
    <n v="21699.203304589995"/>
    <n v="7.7468085782177676E-2"/>
    <n v="0.22828701769126214"/>
    <n v="3.7369429273728771E-2"/>
    <n v="1045.6991384299999"/>
    <n v="0.58038273257652973"/>
    <n v="2350.8483156120001"/>
    <n v="15105.626844347998"/>
    <n v="0.17724298196554122"/>
    <n v="0.15532197442675555"/>
    <n v="7.6811926523106422E-2"/>
    <n v="486.54335770850003"/>
    <n v="8029.6927108106665"/>
    <n v="0.11628398947204799"/>
    <n v="0.14044245814270928"/>
    <n v="585.91638331200011"/>
    <n v="7057.8763164370012"/>
    <n v="3.563351896141187E-2"/>
    <n v="0.18448726505109647"/>
    <n v="375.09388644400002"/>
    <n v="289.77978306599999"/>
    <n v="0.15226019667743196"/>
    <n v="0.19265941667786279"/>
    <n v="463.06046230299995"/>
    <n v="0.25700728496636971"/>
    <n v="107.72993561700001"/>
    <n v="5.9792144906575861E-2"/>
    <n v="181.10179829099997"/>
    <n v="40.585416250619652"/>
    <n v="141.99358092599999"/>
    <n v="19.512116148314753"/>
    <n v="53.088814071292859"/>
    <n v="13.272"/>
    <n v="1.8237782569579186"/>
    <n v="4.3544217455155607"/>
    <n v="25.836217364999975"/>
    <n v="155.26558092599998"/>
    <n v="1730.6692180939999"/>
    <n v="0.96055403803005113"/>
    <n v="3081.7162098809995"/>
    <n v="20334.044225219997"/>
    <n v="5.864421976021994E-3"/>
    <n v="-8.9052814387913459E-2"/>
    <n v="-1.3730044900034377E-2"/>
    <n v="889.49941377499977"/>
    <n v="1746.8172448929997"/>
    <n v="11504.107638697998"/>
    <n v="1.398969870453004E-2"/>
    <n v="3.8271983611327887E-2"/>
    <n v="9.7416606146650153E-2"/>
    <n v="579.22839532600005"/>
    <n v="310.27101844899971"/>
    <n v="109.97550691900001"/>
    <n v="17.397867418999997"/>
    <n v="2.4915486727547145"/>
    <n v="9.6561443560176808E-3"/>
    <n v="450.44986755999997"/>
    <n v="255.39815095099999"/>
    <n v="7.9484114700000008"/>
    <n v="66.92211654699986"/>
    <n v="396.86013927099998"/>
    <n v="1365.159079370002"/>
    <n v="-1.2603117676928939"/>
    <n v="-3.5685516127625525"/>
    <n v="3.5443338250010328"/>
    <n v="9.196134800182497"/>
    <n v="3.7143036121907252E-2"/>
    <n v="0.75768902141010974"/>
    <n v="84.319983965999853"/>
    <n v="4.6799180477924925E-2"/>
    <n v="56.095149533000011"/>
    <n v="109.04081846000001"/>
    <n v="2608.7040110490002"/>
    <n v="-0.61174035154070228"/>
    <n v="-0.74247900346973084"/>
    <n v="-0.18978170251179272"/>
    <n v="7.7083419257902772"/>
    <n v="3.1133865347858818E-2"/>
    <n v="6.0519709593728904E-2"/>
    <n v="1.4478798985042141"/>
    <n v="31.768387825000001"/>
    <n v="4.3654682771128437"/>
    <n v="0"/>
    <n v="0"/>
    <n v="24.32676170800001"/>
    <n v="3.3428736486774331"/>
    <n v="1786.764367627"/>
    <n v="0.99168790337790991"/>
    <n v="10.826967013999848"/>
    <n v="287.81932081100001"/>
    <n v="-1243.544931678998"/>
    <n v="1.4877928743922184"/>
    <n v="-170.88232428770169"/>
    <n v="-1.0269620681484035"/>
    <n v="-1.4980156105594875"/>
    <n v="-0.57403296087138944"/>
    <n v="6.0091707740484342E-3"/>
    <n v="-0.69019087709410432"/>
    <n v="28.224834432999845"/>
    <n v="-766.58876464399805"/>
    <n v="1.5665315130066117E-2"/>
    <n v="-0.4254712140764883"/>
    <n v="1026.99076762"/>
    <n v="87.427466150870401"/>
    <n v="2056.094513295126"/>
    <n v="25676.850573204214"/>
    <n v="7.3861301031339366E-3"/>
    <n v="1196.07622692104"/>
    <n v="17881.618295953715"/>
    <n v="4.5795293835641404E-2"/>
    <n v="1979.5486410499955"/>
    <n v="24040.366573203824"/>
    <n v="-4.2486566265537817E-2"/>
    <n v="64.161929886196916"/>
    <n v="3083.5657831071412"/>
    <n v="-0.21305299663660493"/>
  </r>
  <r>
    <x v="134"/>
    <x v="2"/>
    <x v="2"/>
    <x v="11"/>
    <n v="180174.06096624577"/>
    <n v="4462.2382870900065"/>
    <n v="1692.1851979160001"/>
    <n v="0.9391946814325387"/>
    <n v="5170.7615470679993"/>
    <n v="21794.264285761994"/>
    <n v="7.1527851883765425E-2"/>
    <n v="5.9520092535944036E-2"/>
    <n v="4.1655679463145523E-2"/>
    <n v="1246.127121191"/>
    <n v="0.6916240409458565"/>
    <n v="3596.9754368029999"/>
    <n v="15416.414310502001"/>
    <n v="0.33227230822551412"/>
    <n v="0.21104619073083986"/>
    <n v="0.10026036792355497"/>
    <n v="650.63400000000013"/>
    <n v="8221.763882366251"/>
    <n v="0.13975766801246703"/>
    <n v="0.41885464682592488"/>
    <n v="589.04334910299997"/>
    <n v="7150.9993649800008"/>
    <n v="5.7843117880962636E-2"/>
    <n v="0.18777825476763943"/>
    <n v="440.50700000000001"/>
    <n v="283.98337560000004"/>
    <n v="0.51444450788734231"/>
    <n v="0.19253155075260242"/>
    <n v="125.080012524"/>
    <n v="6.94217646276135E-2"/>
    <n v="75.480686466999998"/>
    <n v="4.1893203750977631E-2"/>
    <n v="245.49737773400003"/>
    <n v="55.016644549051662"/>
    <n v="142.76355605500001"/>
    <n v="19.61792265062553"/>
    <n v="72.706736721918389"/>
    <n v="0"/>
    <n v="0"/>
    <n v="4.3544217455155607"/>
    <n v="102.73382167900002"/>
    <n v="142.76355605500001"/>
    <n v="1746.2922186570001"/>
    <n v="0.96922509782590449"/>
    <n v="4828.0084285379999"/>
    <n v="20482.405549510997"/>
    <n v="9.2845895159856084E-2"/>
    <n v="-3.0697712801786126E-2"/>
    <n v="-5.7517858901428021E-3"/>
    <n v="926.3681228920002"/>
    <n v="2673.1853677849999"/>
    <n v="11547.104611825"/>
    <n v="4.8673734860414042E-2"/>
    <n v="4.1853171590146676E-2"/>
    <n v="9.4584590414245939E-2"/>
    <n v="583.41525879300002"/>
    <n v="342.95286409900018"/>
    <n v="137.88706284899999"/>
    <n v="69.097013524999994"/>
    <n v="9.8953836233696126"/>
    <n v="3.8350144940089231E-2"/>
    <n v="333.46315081000006"/>
    <n v="245.648307706"/>
    <n v="33.828560875000001"/>
    <n v="-54.107020741000042"/>
    <n v="342.75311852999994"/>
    <n v="1311.8587362510016"/>
    <n v="66.073908170254228"/>
    <n v="-3.2068392188210959"/>
    <n v="3.0764134385124891"/>
    <n v="-7.4351422525773812"/>
    <n v="-3.0030416393365626E-2"/>
    <n v="0.72810632630230177"/>
    <n v="14.989992783999952"/>
    <n v="8.319728546723611E-3"/>
    <n v="213.93007477500004"/>
    <n v="322.97089323500006"/>
    <n v="2603.0691260990002"/>
    <n v="-2.566386256284936E-2"/>
    <n v="-0.49770458018540031"/>
    <n v="-0.20425800174566211"/>
    <n v="29.397304014769947"/>
    <n v="0.11873522394273957"/>
    <n v="0.17925493353646849"/>
    <n v="1.4447524311430517"/>
    <n v="174.64071949699996"/>
    <n v="23.998338381413152"/>
    <n v="0"/>
    <n v="0"/>
    <n v="39.289355278000073"/>
    <n v="5.3989656333567941"/>
    <n v="1960.2222934320002"/>
    <n v="1.087960321768644"/>
    <n v="-268.03709551600008"/>
    <n v="19.782225294999932"/>
    <n v="-1291.2103898479986"/>
    <n v="-36.832446267347329"/>
    <n v="-177.43229612439248"/>
    <n v="0.21629579351877282"/>
    <n v="-1.0247803169877887"/>
    <n v="-0.56221708256030278"/>
    <n v="-0.1487656403361052"/>
    <n v="-0.71664610484075009"/>
    <n v="-198.94008199100008"/>
    <n v="-807.92802690099836"/>
    <n v="-0.11041549539601596"/>
    <n v="-0.44841528384730001"/>
    <n v="1037.60762727"/>
    <n v="87.87878787878789"/>
    <n v="1925.5900528009654"/>
    <n v="25674.705481904053"/>
    <n v="7.9518441232113712E-3"/>
    <n v="1418.0067241138963"/>
    <n v="18170.666416984041"/>
    <n v="6.4784989033820573E-2"/>
    <n v="1987.1601108855516"/>
    <n v="24098.817876959674"/>
    <n v="-3.8527518809775341E-2"/>
    <n v="243.43767129568965"/>
    <n v="3061.9876936763912"/>
    <n v="-0.23029800912001042"/>
  </r>
  <r>
    <x v="135"/>
    <x v="3"/>
    <x v="3"/>
    <x v="11"/>
    <n v="180174.06096624577"/>
    <n v="4462.2382870900065"/>
    <n v="1970.9655661520001"/>
    <n v="1.0939230406319393"/>
    <n v="7141.7271132199994"/>
    <n v="21762.071112311001"/>
    <n v="4.5831396667459501E-2"/>
    <n v="-1.6071204350674773E-2"/>
    <n v="2.569682551529473E-2"/>
    <n v="1567.3032966609999"/>
    <n v="0.8698828722934886"/>
    <n v="5164.2787334639997"/>
    <n v="15556.189003060001"/>
    <n v="9.7913759595611438E-2"/>
    <n v="0.17432222734470337"/>
    <n v="9.5904882116489398E-2"/>
    <n v="970.68920350200005"/>
    <n v="8382.7290511518331"/>
    <n v="0.1476065669946236"/>
    <n v="0.19879015798506838"/>
    <n v="604.01684004000003"/>
    <n v="7151.1698788370004"/>
    <n v="4.4914472321580856E-2"/>
    <n v="2.8237955520515889E-4"/>
    <n v="469.7"/>
    <n v="296.67730335499999"/>
    <n v="0.40540284306058583"/>
    <n v="-5.0717367459670148E-2"/>
    <n v="72.005521823000009"/>
    <n v="3.9964421868966857E-2"/>
    <n v="42.497285584000004"/>
    <n v="2.3586794545282268E-2"/>
    <n v="289.15946208399998"/>
    <n v="64.801438981998373"/>
    <n v="134.75677739600002"/>
    <n v="18.517667314085529"/>
    <n v="91.224404036003918"/>
    <n v="66.39"/>
    <n v="9.1230137492040537"/>
    <n v="13.477435494719614"/>
    <n v="88.012684687999965"/>
    <n v="201.146777396"/>
    <n v="1674.5142174589998"/>
    <n v="0.92938695419242801"/>
    <n v="6502.5226459969999"/>
    <n v="20524.744902147999"/>
    <n v="2.5940451326345704E-2"/>
    <n v="-1.6718854865735544E-2"/>
    <n v="-5.5430257620713297E-3"/>
    <n v="933.73381897399997"/>
    <n v="3606.9191867589998"/>
    <n v="11585.702309646998"/>
    <n v="4.3119361301526382E-2"/>
    <n v="4.218065888799627E-2"/>
    <n v="8.5143750993714296E-2"/>
    <n v="583.34419414299998"/>
    <n v="350.38962483099999"/>
    <n v="143.11130288999999"/>
    <n v="14.260567279"/>
    <n v="2.0422559053369325"/>
    <n v="7.9148836422528145E-3"/>
    <n v="259.60300202800005"/>
    <n v="291.06124691599996"/>
    <n v="32.744279372000001"/>
    <n v="296.45134869300023"/>
    <n v="639.20446722300017"/>
    <n v="1237.3262101630019"/>
    <n v="-0.20090502890994366"/>
    <n v="1.9638102751289113"/>
    <n v="1.1417521662960031"/>
    <n v="40.73700452020374"/>
    <n v="0.16453608643951148"/>
    <n v="0.68673936943387504"/>
    <n v="310.71191597200021"/>
    <n v="0.17245097008176427"/>
    <n v="194.105438556"/>
    <n v="517.07633179100003"/>
    <n v="2632.9155964820002"/>
    <n v="0.18170374935976241"/>
    <n v="-0.3594586037336196"/>
    <n v="-0.18786279392447014"/>
    <n v="26.673092103353984"/>
    <n v="0.1077321771597101"/>
    <n v="0.28698711069617855"/>
    <n v="1.4613177847921499"/>
    <n v="168.24564874299998"/>
    <n v="23.119556661035464"/>
    <n v="0"/>
    <n v="0"/>
    <n v="25.85978981300002"/>
    <n v="3.5535354423185139"/>
    <n v="1868.6196560149999"/>
    <n v="1.0371191313521382"/>
    <n v="102.34591013700023"/>
    <n v="122.12813543200016"/>
    <n v="-1395.5893863189985"/>
    <n v="14.063912416849762"/>
    <n v="-191.7755860766903"/>
    <n v="-0.50491737151405447"/>
    <n v="-1.2064443184480593"/>
    <n v="-0.47617775124767703"/>
    <n v="5.6803909279801355E-2"/>
    <n v="-0.77457841535827487"/>
    <n v="116.60647741600023"/>
    <n v="-911.62087983499828"/>
    <n v="6.4718792922054166E-2"/>
    <n v="-0.50596677176843086"/>
    <n v="1037.995860004"/>
    <n v="88.26563507414572"/>
    <n v="2232.993128635319"/>
    <n v="25493.635514094734"/>
    <n v="-1.1649841212787782E-2"/>
    <n v="1775.6664814618048"/>
    <n v="18225.977914014027"/>
    <n v="5.5828754463415731E-2"/>
    <n v="1897.130424601102"/>
    <n v="24028.968336262467"/>
    <n v="-4.1917317111331731E-2"/>
    <n v="219.91054433919354"/>
    <n v="3083.9451225250464"/>
    <n v="-0.2171076231542598"/>
  </r>
  <r>
    <x v="136"/>
    <x v="4"/>
    <x v="4"/>
    <x v="11"/>
    <n v="180174.06096624577"/>
    <n v="4462.2382870900065"/>
    <n v="2684.6358159880001"/>
    <n v="1.4900234815104412"/>
    <n v="9826.3629292080004"/>
    <n v="22456.843992804002"/>
    <n v="0.11427461978439424"/>
    <n v="0.3491561494511517"/>
    <n v="6.1826729234856437E-2"/>
    <n v="1783.899321824"/>
    <n v="0.99009774895299707"/>
    <n v="6948.178055288"/>
    <n v="15829.222524622"/>
    <n v="0.18071328473690573"/>
    <n v="0.1759564789424144"/>
    <n v="0.11160139570464023"/>
    <n v="1157.0020975709997"/>
    <n v="8589.8148283914161"/>
    <n v="0.16052270671366142"/>
    <n v="0.21800423132780034"/>
    <n v="626.96311671499996"/>
    <n v="7219.5841558730008"/>
    <n v="5.9428058629525271E-2"/>
    <n v="0.12248575625959224"/>
    <n v="443.93932604299999"/>
    <n v="309.70123665100004"/>
    <n v="0.23775149008879848"/>
    <n v="8.2370641499983854E-2"/>
    <n v="124.389233699"/>
    <n v="6.9038369359007437E-2"/>
    <n v="126.228455268"/>
    <n v="7.0059171997931449E-2"/>
    <n v="650.11880519700003"/>
    <n v="145.6934308232488"/>
    <n v="518.213994963"/>
    <n v="71.210625110369179"/>
    <n v="162.4350291463731"/>
    <n v="44.17"/>
    <n v="6.0696417728926511"/>
    <n v="19.547077267612266"/>
    <n v="87.734810234000022"/>
    <n v="562.38399496299996"/>
    <n v="1715.1886391870005"/>
    <n v="0.95196202493783388"/>
    <n v="8217.7112851840011"/>
    <n v="20624.472542486998"/>
    <n v="6.1733239248807248E-2"/>
    <n v="-1.3168281947242289E-3"/>
    <n v="-1.7711485223478318E-3"/>
    <n v="946.44260932800034"/>
    <n v="4553.3617960869997"/>
    <n v="11665.264680667999"/>
    <n v="9.1780118527541976E-2"/>
    <n v="5.2115647372648732E-2"/>
    <n v="8.3480502991116978E-2"/>
    <n v="586.21325455600004"/>
    <n v="360.22935477200031"/>
    <n v="192.24736449099998"/>
    <n v="27.728664319"/>
    <n v="3.9710221441172755"/>
    <n v="1.5389931364312621E-2"/>
    <n v="283.73902603599998"/>
    <n v="238.84079901300001"/>
    <n v="26.190175999999997"/>
    <n v="969.44717680099961"/>
    <n v="1608.6516440239998"/>
    <n v="1832.3714503170011"/>
    <n v="1.5893220144185025"/>
    <n v="1.7261965859771391"/>
    <n v="2.7534105708896122"/>
    <n v="133.21704960208726"/>
    <n v="0.53806145657260729"/>
    <n v="1.0170006939346734"/>
    <n v="997.17584111999963"/>
    <n v="0.55345138793692006"/>
    <n v="272.31311538200003"/>
    <n v="789.38944717300001"/>
    <n v="2727.8119270130001"/>
    <n v="0.53487797454280828"/>
    <n v="-0.19831729031122391"/>
    <n v="-0.16264527557495023"/>
    <n v="37.420037591784556"/>
    <n v="0.15113891196192544"/>
    <n v="0.43812602265810402"/>
    <n v="1.5139870369708959"/>
    <n v="204.54899713499995"/>
    <n v="28.108198723429815"/>
    <n v="0"/>
    <n v="0"/>
    <n v="67.764118247000084"/>
    <n v="9.3118388683547373"/>
    <n v="1987.5017545690005"/>
    <n v="1.1031009368997593"/>
    <n v="697.13406141899964"/>
    <n v="819.26219685099977"/>
    <n v="-895.44047669599922"/>
    <n v="95.797012010302723"/>
    <n v="-123.04738334826678"/>
    <n v="2.5390183222589178"/>
    <n v="-3.0762160388692941"/>
    <n v="-0.67667390852287612"/>
    <n v="0.38692254461068198"/>
    <n v="-0.49698634303622274"/>
    <n v="724.86272573799965"/>
    <n v="-404.28502124299916"/>
    <n v="0.40231247597499464"/>
    <n v="-0.22438580729927537"/>
    <n v="1039.313403523"/>
    <n v="88.523533204384279"/>
    <n v="3032.6803718844776"/>
    <n v="26120.799585938101"/>
    <n v="1.6733901711367016E-2"/>
    <n v="2015.1695907858875"/>
    <n v="18414.683860056062"/>
    <n v="6.4337533823507709E-2"/>
    <n v="1937.5510410626639"/>
    <n v="24013.6121215081"/>
    <n v="-4.2905003520675389E-2"/>
    <n v="307.61663653130518"/>
    <n v="3177.0851937376442"/>
    <n v="-0.19698614676857296"/>
  </r>
  <r>
    <x v="137"/>
    <x v="5"/>
    <x v="5"/>
    <x v="11"/>
    <n v="180174.06096624577"/>
    <n v="4462.2382870900065"/>
    <n v="1779.2311088030001"/>
    <n v="0.98750680273356628"/>
    <n v="11605.594038011001"/>
    <n v="22727.924784994"/>
    <n v="0.12383593452098518"/>
    <n v="0.17974388176292178"/>
    <n v="7.5643574678505354E-2"/>
    <n v="1346.3023710800001"/>
    <n v="0.7472231928724854"/>
    <n v="8294.4804263679998"/>
    <n v="16122.623755544999"/>
    <n v="0.27865980929534429"/>
    <n v="0.19149012420278799"/>
    <n v="0.12700157169380355"/>
    <n v="784.69210241099995"/>
    <n v="8825.4586590769995"/>
    <n v="0.18253036648983967"/>
    <n v="0.4291859984278954"/>
    <n v="593.08957877300008"/>
    <n v="7298.7889832270012"/>
    <n v="7.1668513646679033E-2"/>
    <n v="0.15412955363102365"/>
    <n v="494.288139005"/>
    <n v="301.51410934500001"/>
    <n v="0.38032553103119437"/>
    <n v="0.10102691758252846"/>
    <n v="159.043644306"/>
    <n v="8.827222045896807E-2"/>
    <n v="34.312768765000001"/>
    <n v="1.9044233437924361E-2"/>
    <n v="239.57232465199996"/>
    <n v="53.688823688578516"/>
    <n v="136.99586712600001"/>
    <n v="18.825352905175926"/>
    <n v="181.26038205154902"/>
    <n v="22.06"/>
    <n v="3.0313854994342737"/>
    <n v="22.578462767046538"/>
    <n v="80.516457525999954"/>
    <n v="159.05586712600001"/>
    <n v="2013.6530035140004"/>
    <n v="1.117615372998249"/>
    <n v="10231.364288698001"/>
    <n v="21179.648657633996"/>
    <n v="0.38065472245405907"/>
    <n v="5.6192752938075907E-2"/>
    <n v="2.5658299850057409E-2"/>
    <n v="946.61697093900011"/>
    <n v="5499.9787670259993"/>
    <n v="11726.341916202999"/>
    <n v="6.8971761619635918E-2"/>
    <n v="5.4978824719547292E-2"/>
    <n v="7.8573010871385351E-2"/>
    <n v="591.52793539000004"/>
    <n v="355.08903554900007"/>
    <n v="179.66862202999999"/>
    <n v="25.340339022999999"/>
    <n v="3.6289900675389295"/>
    <n v="1.4064365806655885E-2"/>
    <n v="548.31195986300008"/>
    <n v="276.59974458799996"/>
    <n v="37.115367071000001"/>
    <n v="-234.42189471100028"/>
    <n v="1374.2297493129995"/>
    <n v="1548.2761273600011"/>
    <n v="-5.7192614439668477"/>
    <n v="1.148089198224409"/>
    <n v="2.2269452651675143"/>
    <n v="-32.213197297227303"/>
    <n v="-0.13010857026468278"/>
    <n v="0.85932243468168179"/>
    <n v="-209.08155568800026"/>
    <n v="-0.11604420445802689"/>
    <n v="165.87081996500001"/>
    <n v="955.26026713800002"/>
    <n v="2750.7915464870002"/>
    <n v="0.16081899651649567"/>
    <n v="-0.15280524897625936"/>
    <n v="-0.15533822456688962"/>
    <n v="22.793218423443975"/>
    <n v="9.2061431637528904E-2"/>
    <n v="0.53018745429563285"/>
    <n v="1.5267411589298305"/>
    <n v="94.935003724000012"/>
    <n v="13.045539151299748"/>
    <n v="0"/>
    <n v="0"/>
    <n v="70.935816240999998"/>
    <n v="9.7476792721442269"/>
    <n v="2179.5238234790004"/>
    <n v="1.209676804635778"/>
    <n v="-400.29271467600029"/>
    <n v="418.96948217499948"/>
    <n v="-1202.5154191269992"/>
    <n v="-55.006415720671278"/>
    <n v="-165.24423410642396"/>
    <n v="3.2941673570993322"/>
    <n v="-1.8588754650723591"/>
    <n v="-0.5669547900960703"/>
    <n v="-0.22217000190221167"/>
    <n v="-0.66741872424814874"/>
    <n v="-374.95237565300027"/>
    <n v="-702.90739811199887"/>
    <n v="-0.2081056360955558"/>
    <n v="-0.39012685529893409"/>
    <n v="1043.1052173590001"/>
    <n v="88.394584139264992"/>
    <n v="2012.8281909215559"/>
    <n v="26318.933330725627"/>
    <n v="2.6666555317020002E-2"/>
    <n v="1523.0597939789059"/>
    <n v="18670.831576157929"/>
    <n v="7.5506445175725023E-2"/>
    <n v="2278.0275772795148"/>
    <n v="24536.715219456957"/>
    <n v="-2.0328145285015364E-2"/>
    <n v="187.64817050745077"/>
    <n v="3192.7983355705096"/>
    <n v="-0.19216114184871158"/>
  </r>
  <r>
    <x v="138"/>
    <x v="6"/>
    <x v="6"/>
    <x v="11"/>
    <n v="180174.06096624577"/>
    <n v="4462.2382870900065"/>
    <n v="2337.0629295989997"/>
    <n v="1.2971139780419505"/>
    <n v="13942.656967610001"/>
    <n v="23147.499001169999"/>
    <n v="0.13870986272164987"/>
    <n v="0.21881443850952231"/>
    <n v="9.7761784480272507E-2"/>
    <n v="1720.9755525539999"/>
    <n v="0.95517387093606754"/>
    <n v="10015.455978922"/>
    <n v="16460.640782268998"/>
    <n v="0.24441588117845758"/>
    <n v="0.20026177803605094"/>
    <n v="0.15731965144541182"/>
    <n v="1012.4404822320001"/>
    <n v="9038.2645485605826"/>
    <n v="0.22098373946964989"/>
    <n v="0.26612891865039279"/>
    <n v="680.21144282199987"/>
    <n v="7405.1621642849996"/>
    <n v="9.1092742934918869E-2"/>
    <n v="0.18537136358074946"/>
    <n v="490.68609653699997"/>
    <n v="343.22236343200001"/>
    <n v="0.41989857106675355"/>
    <n v="7.4281055179953981E-2"/>
    <n v="185.461416125"/>
    <n v="0.10293458177631062"/>
    <n v="85.237950539999986"/>
    <n v="4.730866922956721E-2"/>
    <n v="345.38801037999997"/>
    <n v="77.402412905483928"/>
    <n v="215.92799427099999"/>
    <n v="29.671849082277255"/>
    <n v="210.93223113382626"/>
    <n v="0"/>
    <n v="0"/>
    <n v="22.578462767046538"/>
    <n v="129.46001610899998"/>
    <n v="215.92799427099999"/>
    <n v="1933.2570112699998"/>
    <n v="1.0729940818907227"/>
    <n v="12164.621299968001"/>
    <n v="21525.507351714998"/>
    <n v="0.21787769984124328"/>
    <n v="7.8957415371432749E-2"/>
    <n v="4.2796097187935533E-2"/>
    <n v="917.12149505799994"/>
    <n v="6417.100262083999"/>
    <n v="11765.299108170999"/>
    <n v="4.4362076471249123E-2"/>
    <n v="5.3448295242361832E-2"/>
    <n v="7.5126457078745323E-2"/>
    <n v="588.78041080800006"/>
    <n v="328.34108424999988"/>
    <n v="197.931231733"/>
    <n v="71.502778395999997"/>
    <n v="10.239913221563578"/>
    <n v="3.9685389790595604E-2"/>
    <n v="449.90764220999995"/>
    <n v="238.995203971"/>
    <n v="57.798659901999997"/>
    <n v="403.80591832899995"/>
    <n v="1778.0356676419995"/>
    <n v="1621.9916494550014"/>
    <n v="0.22331919660802169"/>
    <n v="0.83333719480001389"/>
    <n v="2.6533001028883407"/>
    <n v="55.48918428867956"/>
    <n v="0.22411989615122785"/>
    <n v="0.90023593893400067"/>
    <n v="475.30869672499995"/>
    <n v="0.2638052859418234"/>
    <n v="323.142243173"/>
    <n v="1278.402510311"/>
    <n v="2908.174389879"/>
    <n v="0.94946557238945695"/>
    <n v="-1.153141432691962E-2"/>
    <n v="-8.4779967542507606E-2"/>
    <n v="44.404746609668912"/>
    <n v="0.1793500359818932"/>
    <n v="0.70953749027752611"/>
    <n v="1.6140916035765129"/>
    <n v="206.05538788699999"/>
    <n v="28.315200132409633"/>
    <n v="0"/>
    <n v="0"/>
    <n v="117.086855286"/>
    <n v="16.08954647725928"/>
    <n v="2256.3992544429998"/>
    <n v="1.2523441178726158"/>
    <n v="80.663675155999954"/>
    <n v="499.63315733099944"/>
    <n v="-1286.1827404239989"/>
    <n v="11.08443767901065"/>
    <n v="-176.74141926309818"/>
    <n v="-0.50913901274206286"/>
    <n v="-2.5445533077435742"/>
    <n v="-0.52948929605653583"/>
    <n v="4.4769860169334624E-2"/>
    <n v="-0.71385566464251216"/>
    <n v="152.16645355199995"/>
    <n v="-789.17611246799879"/>
    <n v="8.4455249959930229E-2"/>
    <n v="-0.43800761787560805"/>
    <n v="1008.049900099"/>
    <n v="88.13668600902642"/>
    <n v="2651.6346772553393"/>
    <n v="26675.795635666869"/>
    <n v="4.4822210565564236E-2"/>
    <n v="1952.6211280257896"/>
    <n v="18968.384283225128"/>
    <n v="0.101382759240775"/>
    <n v="2193.4759506070009"/>
    <n v="24830.457535835456"/>
    <n v="-6.5622562245521987E-3"/>
    <n v="366.63761460228466"/>
    <n v="3361.0618536756256"/>
    <n v="-0.12725195327952976"/>
  </r>
  <r>
    <x v="139"/>
    <x v="7"/>
    <x v="7"/>
    <x v="11"/>
    <n v="180174.06096624577"/>
    <n v="4462.2382870900065"/>
    <n v="1604.0229955969999"/>
    <n v="0.89026299734538439"/>
    <n v="15546.679963207"/>
    <n v="23177.705380617001"/>
    <n v="0.12509743717898902"/>
    <n v="1.9193074426226975E-2"/>
    <n v="9.9274945358607258E-2"/>
    <n v="1201.4531707429999"/>
    <n v="0.66682915637233875"/>
    <n v="11216.909149665"/>
    <n v="16539.958370030003"/>
    <n v="7.0684495674059988E-2"/>
    <n v="0.18490205266169624"/>
    <n v="0.15857761711907004"/>
    <n v="601.45182237800009"/>
    <n v="9143.4138480731654"/>
    <n v="0.22689830235225328"/>
    <n v="0.21186533347745429"/>
    <n v="676.71895570000004"/>
    <n v="7464.1274752980016"/>
    <n v="0.10379061403637646"/>
    <n v="9.5451174622978474E-2"/>
    <n v="444.05849113600004"/>
    <n v="326.82353531500007"/>
    <n v="0.23035689916860758"/>
    <n v="-3.4851272199951544E-2"/>
    <n v="102.15718637500001"/>
    <n v="5.6699164034571196E-2"/>
    <n v="63.214375419"/>
    <n v="3.5085169907361262E-2"/>
    <n v="237.19826306000004"/>
    <n v="53.156789888665038"/>
    <n v="129.337901085"/>
    <n v="17.773029822136603"/>
    <n v="228.70526095596287"/>
    <n v="0"/>
    <n v="0"/>
    <n v="22.578462767046538"/>
    <n v="107.86036197500005"/>
    <n v="129.337901085"/>
    <n v="1822.4246027969996"/>
    <n v="1.0114800060694735"/>
    <n v="13987.045902765001"/>
    <n v="21851.279225185001"/>
    <n v="0.2176669758364651"/>
    <n v="9.5212902514279607E-2"/>
    <n v="5.7279284500453942E-2"/>
    <n v="921.10777238800006"/>
    <n v="7338.2080344719989"/>
    <n v="11797.169997224"/>
    <n v="3.5840718767165214E-2"/>
    <n v="5.120537101137157E-2"/>
    <n v="6.8747581549890358E-2"/>
    <n v="595.73973413299996"/>
    <n v="325.3680382550001"/>
    <n v="199.67271246199999"/>
    <n v="54.139735023"/>
    <n v="7.7533517005960118"/>
    <n v="3.0048573436518518E-2"/>
    <n v="302.259772387"/>
    <n v="316.27313285599996"/>
    <n v="28.971477681"/>
    <n v="-218.40160719999972"/>
    <n v="1559.6340604419997"/>
    <n v="1326.4261554320015"/>
    <n v="-3.8303603692355841"/>
    <n v="0.4896225726447887"/>
    <n v="2.1802898344410293"/>
    <n v="-30.011761791442392"/>
    <n v="-0.12121700872408908"/>
    <n v="0.73619151853412301"/>
    <n v="-164.2618721769997"/>
    <n v="-9.1168435287570557E-2"/>
    <n v="237.58214705699999"/>
    <n v="1515.9846573679999"/>
    <n v="3057.6502467829996"/>
    <n v="1.6965401294780356"/>
    <n v="9.7408348720124938E-2"/>
    <n v="6.0216722347159468E-3"/>
    <n v="32.647464891797419"/>
    <n v="0.13186256988541162"/>
    <n v="0.84140006016293767"/>
    <n v="1.6970535216808076"/>
    <n v="149.187232935"/>
    <n v="20.500635295552236"/>
    <n v="0"/>
    <n v="0"/>
    <n v="88.394914121999989"/>
    <n v="12.14682959624518"/>
    <n v="2060.0067498539997"/>
    <n v="1.1433425759548852"/>
    <n v="-455.9837542569997"/>
    <n v="43.649403073999736"/>
    <n v="-1731.2240913509986"/>
    <n v="-62.659226683239808"/>
    <n v="-237.89699033511755"/>
    <n v="40.671261833940129"/>
    <n v="-1.1305215010338843"/>
    <n v="-0.33979974341147823"/>
    <n v="-0.2530795786095007"/>
    <n v="-0.96086200314668502"/>
    <n v="-401.84401923399969"/>
    <n v="-1199.0031779299986"/>
    <n v="-0.22303100517298219"/>
    <n v="-0.66546936418035374"/>
    <n v="1013.244630081"/>
    <n v="87.814313346228232"/>
    <n v="1826.6076844133238"/>
    <n v="26630.478801944722"/>
    <n v="4.5488155833308896E-2"/>
    <n v="1368.1746459782621"/>
    <n v="19001.871590855935"/>
    <n v="0.10180096768878233"/>
    <n v="2075.3161225683898"/>
    <n v="25125.629192770277"/>
    <n v="6.2050656215160149E-3"/>
    <n v="270.55059477636343"/>
    <n v="3526.8173134617259"/>
    <n v="-4.121515649646279E-2"/>
  </r>
  <r>
    <x v="140"/>
    <x v="8"/>
    <x v="8"/>
    <x v="11"/>
    <n v="180174.06096624577"/>
    <n v="4462.2382870900065"/>
    <n v="2327.5078221570002"/>
    <n v="1.291810713304087"/>
    <n v="17874.187785364"/>
    <n v="23667.801479471"/>
    <n v="0.14172040251597773"/>
    <n v="0.26673177962149119"/>
    <n v="0.12378475477692596"/>
    <n v="1665.1637764650002"/>
    <n v="0.92419728319103367"/>
    <n v="12882.07292613"/>
    <n v="16791.152241213"/>
    <n v="0.17765149756345244"/>
    <n v="0.1839598102895772"/>
    <n v="0.16848995247763865"/>
    <n v="966.35243043000014"/>
    <n v="9288.0605772287508"/>
    <n v="0.23478041066499022"/>
    <n v="0.17603228130368964"/>
    <n v="653.14770236999993"/>
    <n v="7491.5056188240014"/>
    <n v="9.8426050394775588E-2"/>
    <n v="4.3751159095332559E-2"/>
    <n v="472.51672655100003"/>
    <n v="307.42352886099997"/>
    <n v="0.22914552451050518"/>
    <n v="-1.989369481108838E-2"/>
    <n v="116.351130492"/>
    <n v="6.4577070566110784E-2"/>
    <n v="99.261855652999998"/>
    <n v="5.5092200908762302E-2"/>
    <n v="446.73105954700009"/>
    <n v="100.11367184031094"/>
    <n v="365.02848912100001"/>
    <n v="50.160565222203125"/>
    <n v="278.865826178166"/>
    <n v="0"/>
    <n v="0"/>
    <n v="22.578462767046538"/>
    <n v="81.702570426000079"/>
    <n v="365.02848912100001"/>
    <n v="1867.2502377070005"/>
    <n v="1.036359078378555"/>
    <n v="15854.296140472001"/>
    <n v="22175.065740565002"/>
    <n v="0.2097791549592396"/>
    <n v="0.10756599752632101"/>
    <n v="6.2597963715760097E-2"/>
    <n v="972.72347703900027"/>
    <n v="8310.9315115109985"/>
    <n v="11867.938097084001"/>
    <n v="7.846075498916405E-2"/>
    <n v="5.4323985844945133E-2"/>
    <n v="6.6128838871539752E-2"/>
    <n v="633.00220370900001"/>
    <n v="339.72127333000026"/>
    <n v="192.36874973300002"/>
    <n v="66.953650913000004"/>
    <n v="9.5884326538888001"/>
    <n v="3.7160538289439597E-2"/>
    <n v="320.85291607700003"/>
    <n v="255.41199177500002"/>
    <n v="58.939452170000003"/>
    <n v="460.25758444999974"/>
    <n v="2019.8916448919995"/>
    <n v="1492.735738906001"/>
    <n v="0.56577892321702872"/>
    <n v="0.50631674397757132"/>
    <n v="6.7718309517080275"/>
    <n v="63.246517112709654"/>
    <n v="0.25545163492553208"/>
    <n v="0.82849647218955313"/>
    <n v="527.21123536299979"/>
    <n v="0.29261217321497168"/>
    <n v="292.72380044300002"/>
    <n v="1808.708457811"/>
    <n v="3135.4273017320002"/>
    <n v="0.36184337087890928"/>
    <n v="0.13301379852909689"/>
    <n v="1.9580220992967634E-2"/>
    <n v="40.224781686409898"/>
    <n v="0.16246722689890394"/>
    <n v="1.0038672870618417"/>
    <n v="1.7402212532243464"/>
    <n v="194.78149021000004"/>
    <n v="26.765992066219091"/>
    <n v="0"/>
    <n v="0"/>
    <n v="97.942310232999972"/>
    <n v="13.458789620190807"/>
    <n v="2159.9740381500005"/>
    <n v="1.1988263052774588"/>
    <n v="167.53378400699972"/>
    <n v="211.18318708099946"/>
    <n v="-1642.6915628259992"/>
    <n v="23.021735426299756"/>
    <n v="-225.73125038956294"/>
    <n v="1.1206471085155214"/>
    <n v="-1.8268016372360349"/>
    <n v="-0.4302429524379926"/>
    <n v="9.2984408026628149E-2"/>
    <n v="-0.91172478103479326"/>
    <n v="234.48743491999971"/>
    <n v="-1115.6909981329991"/>
    <n v="0.13014494631606774"/>
    <n v="-0.61922953401267633"/>
    <n v="1065.9146930859999"/>
    <n v="87.814313346228232"/>
    <n v="2650.4879825003727"/>
    <n v="27102.201048326631"/>
    <n v="6.8183077175961282E-2"/>
    <n v="1896.2327586616855"/>
    <n v="19221.447374676351"/>
    <n v="0.11062686088383722"/>
    <n v="2126.3620548337431"/>
    <n v="25421.783118147465"/>
    <n v="1.0491607773484013E-2"/>
    <n v="333.34406350006833"/>
    <n v="3605.2818645296884"/>
    <n v="-2.9293754438649233E-2"/>
  </r>
  <r>
    <x v="141"/>
    <x v="9"/>
    <x v="9"/>
    <x v="11"/>
    <n v="180174.06096624577"/>
    <n v="4462.2382870900065"/>
    <n v="2034.723694497"/>
    <n v="1.1293100036626191"/>
    <n v="19908.911479860999"/>
    <n v="24053.519311504999"/>
    <n v="0.15050540808576374"/>
    <n v="0.23390931519059688"/>
    <n v="0.14009018666577022"/>
    <n v="1563.2321440559999"/>
    <n v="0.86762330585913783"/>
    <n v="14445.305070186001"/>
    <n v="17200.206139097001"/>
    <n v="0.35441137384168053"/>
    <n v="0.20030686231411665"/>
    <n v="0.18999716361739871"/>
    <n v="720.92221069799996"/>
    <n v="9519.5238450003344"/>
    <n v="0.25458327178833762"/>
    <n v="0.4728961869359094"/>
    <n v="773.96713781400001"/>
    <n v="7610.4372935170004"/>
    <n v="0.11170593484289126"/>
    <n v="0.18156524553088271"/>
    <n v="466.15855257200002"/>
    <n v="387.27247041800001"/>
    <n v="0.28676580083867487"/>
    <n v="0.15318012559129346"/>
    <n v="166.999240069"/>
    <n v="9.2687726065233123E-2"/>
    <n v="56.524752751000001"/>
    <n v="3.1372303231589752E-2"/>
    <n v="247.967557621"/>
    <n v="55.570218725972381"/>
    <n v="138.975383534"/>
    <n v="19.097369103503368"/>
    <n v="297.96319528166936"/>
    <n v="0"/>
    <n v="0"/>
    <n v="22.578462767046538"/>
    <n v="108.992174087"/>
    <n v="138.975383534"/>
    <n v="1838.2170359380002"/>
    <n v="1.0202451041398106"/>
    <n v="17692.513176410001"/>
    <n v="22485.931969424"/>
    <n v="0.20353295877946986"/>
    <n v="0.11681837978018073"/>
    <n v="8.0244229137023781E-2"/>
    <n v="961.14837270400017"/>
    <n v="9272.0798842149979"/>
    <n v="11948.020430042001"/>
    <n v="9.0892543061910303E-2"/>
    <n v="5.8000404463961486E-2"/>
    <n v="6.8012285276764395E-2"/>
    <n v="606.27996245999998"/>
    <n v="354.86841024400019"/>
    <n v="206.33094811200002"/>
    <n v="35.396357498"/>
    <n v="5.0691125193987956"/>
    <n v="1.9645645609681427E-2"/>
    <n v="281.337581333"/>
    <n v="291.85382599700006"/>
    <n v="62.149950294000007"/>
    <n v="196.50665855899979"/>
    <n v="2216.3983034509993"/>
    <n v="1567.5873420810008"/>
    <n v="0.61527737535224736"/>
    <n v="0.51537977464105311"/>
    <n v="4.5527343020301698"/>
    <n v="27.003056903809334"/>
    <n v="0.10906489952280855"/>
    <n v="0.87004052285566025"/>
    <n v="231.90301605699977"/>
    <n v="0.12871054513248997"/>
    <n v="285.59587469899992"/>
    <n v="2094.3043325099998"/>
    <n v="3154.725827879"/>
    <n v="7.246983964330167E-2"/>
    <n v="0.12435809213494586"/>
    <n v="-1.0266322180104703E-2"/>
    <n v="39.245294345457665"/>
    <n v="0.15851109375422476"/>
    <n v="1.1623783808160664"/>
    <n v="1.7509322990005836"/>
    <n v="203.04056162799998"/>
    <n v="27.900916333459207"/>
    <n v="0"/>
    <n v="0"/>
    <n v="82.555313070999944"/>
    <n v="11.344378011998458"/>
    <n v="2123.8129106370002"/>
    <n v="1.1787561978940355"/>
    <n v="-89.089216140000133"/>
    <n v="122.09397094099933"/>
    <n v="-1587.1384857979992"/>
    <n v="-12.242237441648335"/>
    <n v="-218.09739761750336"/>
    <n v="-0.38407215352618751"/>
    <n v="-1.305186003756357"/>
    <n v="-0.45367919666879586"/>
    <n v="-4.9446194231416198E-2"/>
    <n v="-0.88089177614492331"/>
    <n v="-53.692858642000132"/>
    <n v="-1039.3476079649993"/>
    <n v="-2.9800548621734781E-2"/>
    <n v="-0.57685751344624081"/>
    <n v="1049.2159195229999"/>
    <n v="88.007736943907162"/>
    <n v="2311.982747373514"/>
    <n v="27475.132929377087"/>
    <n v="8.4541428590769963E-2"/>
    <n v="1776.2439966526415"/>
    <n v="19640.503759643794"/>
    <n v="0.13195873222903964"/>
    <n v="2088.6993573185628"/>
    <n v="25714.484672752209"/>
    <n v="2.7983159655561307E-2"/>
    <n v="324.51223564699552"/>
    <n v="3616.6574909241044"/>
    <n v="-5.7714260501428027E-2"/>
  </r>
  <r>
    <x v="142"/>
    <x v="10"/>
    <x v="10"/>
    <x v="11"/>
    <n v="180174.06096624577"/>
    <n v="4462.2382870900065"/>
    <n v="2056.4375578609997"/>
    <n v="1.1413616071218251"/>
    <n v="21965.349037722001"/>
    <n v="24138.834485736996"/>
    <n v="0.13954080785413026"/>
    <n v="4.3282535341578887E-2"/>
    <n v="0.14230631036082175"/>
    <n v="1596.1574623889996"/>
    <n v="0.88589747815476483"/>
    <n v="16041.462532575"/>
    <n v="17255.915543271003"/>
    <n v="3.6164415850900467E-2"/>
    <n v="0.18168066794866289"/>
    <n v="0.18187886169721135"/>
    <n v="990.60499517000005"/>
    <n v="9564.2388517799172"/>
    <n v="0.23477421034695922"/>
    <n v="4.7272946461430543E-2"/>
    <n v="647.98978494599999"/>
    <n v="7660.7383992670002"/>
    <n v="0.11952876376212762"/>
    <n v="8.4159375107562662E-2"/>
    <n v="473.94587446000003"/>
    <n v="323.94505160300002"/>
    <n v="0.26928017885252165"/>
    <n v="0.12701420379948214"/>
    <n v="74.765132592"/>
    <n v="4.1496057862628007E-2"/>
    <n v="162.61870811899999"/>
    <n v="9.0256448262808125E-2"/>
    <n v="222.89625476099999"/>
    <n v="49.951670085812253"/>
    <n v="132.08309167499999"/>
    <n v="18.150261506076287"/>
    <n v="316.11345678774563"/>
    <n v="0"/>
    <n v="0"/>
    <n v="22.578462767046538"/>
    <n v="90.813163086000003"/>
    <n v="132.08309167499999"/>
    <n v="1956.0839186229998"/>
    <n v="1.085663445743978"/>
    <n v="19648.597095033001"/>
    <n v="22816.868693226999"/>
    <n v="0.20363492295210484"/>
    <n v="0.12489586111957474"/>
    <n v="0.12332159270875609"/>
    <n v="954.0179912279998"/>
    <n v="10226.097875442998"/>
    <n v="12010.946481189001"/>
    <n v="7.0616788590052604E-2"/>
    <n v="5.9164828132101999E-2"/>
    <n v="6.7245231529524885E-2"/>
    <n v="607.45497021599999"/>
    <n v="346.56302101199981"/>
    <n v="214.35710007699998"/>
    <n v="16.076906475999998"/>
    <n v="2.3023738500578736"/>
    <n v="8.9229861333990149E-3"/>
    <n v="432.36607283900003"/>
    <n v="271.91454233999997"/>
    <n v="67.351305663000005"/>
    <n v="100.35363923799991"/>
    <n v="2316.7519426889994"/>
    <n v="1321.9657925100003"/>
    <n v="-0.70993978041182226"/>
    <n v="0.28098002600031724"/>
    <n v="0.61274275756548224"/>
    <n v="13.790143554013206"/>
    <n v="5.5698161377846944E-2"/>
    <n v="0.73371593303747551"/>
    <n v="116.43054571399992"/>
    <n v="6.4621147511245966E-2"/>
    <n v="368.66737337100011"/>
    <n v="2462.9717058809997"/>
    <n v="3163.245053308"/>
    <n v="2.3654780616481297E-2"/>
    <n v="0.10804179308935202"/>
    <n v="8.9383021506278082E-2"/>
    <n v="50.660604249835501"/>
    <n v="0.204617341360845"/>
    <n v="1.3669957221769111"/>
    <n v="1.7556606296955306"/>
    <n v="215.700804482"/>
    <n v="29.640629688261207"/>
    <n v="0"/>
    <n v="0"/>
    <n v="152.96656888900011"/>
    <n v="21.019974561574291"/>
    <n v="2324.751291994"/>
    <n v="1.2902807871048232"/>
    <n v="-268.3137341330002"/>
    <n v="-146.21976319200087"/>
    <n v="-1841.279260798"/>
    <n v="-36.870460695822295"/>
    <n v="-253.0202743242119"/>
    <n v="17.931384167211203"/>
    <n v="-0.64701430774058544"/>
    <n v="-0.11646992997884809"/>
    <n v="-0.14891917998299806"/>
    <n v="-1.0219446966580554"/>
    <n v="-252.23682765700019"/>
    <n v="-1305.5229749359999"/>
    <n v="-0.13999619384959905"/>
    <n v="-0.72458985934750042"/>
    <n v="1048.411827616"/>
    <n v="88.652482269503551"/>
    <n v="2319.6615652672076"/>
    <n v="27492.677915571567"/>
    <n v="8.7818602955452629E-2"/>
    <n v="1800.4656175747914"/>
    <n v="19641.846682722"/>
    <n v="0.12559239214403584"/>
    <n v="2206.4626602067437"/>
    <n v="26022.902679972634"/>
    <n v="7.0159909575939983E-2"/>
    <n v="415.85679716248808"/>
    <n v="3611.8894556633686"/>
    <n v="3.9789357620969801E-2"/>
  </r>
  <r>
    <x v="143"/>
    <x v="11"/>
    <x v="11"/>
    <x v="11"/>
    <n v="180174.06096624577"/>
    <n v="4462.2382870900065"/>
    <n v="2729.4965304900002"/>
    <n v="1.5149220236543097"/>
    <n v="24694.845568212"/>
    <n v="24694.845568212"/>
    <n v="0.15132317498015491"/>
    <n v="0.25581541527356144"/>
    <n v="0.15132317498015491"/>
    <n v="1443.5331820379999"/>
    <n v="0.80118812569165265"/>
    <n v="17484.995714613"/>
    <n v="17484.995714613"/>
    <n v="0.18862827077246447"/>
    <n v="0.18225117356272613"/>
    <n v="0.18225117356272613"/>
    <n v="630.88129351300006"/>
    <n v="9688.2477673435005"/>
    <n v="0.24064998358792056"/>
    <n v="0.24465510641015586"/>
    <n v="711.34323793899989"/>
    <n v="7721.671839351"/>
    <n v="0.11266385052416017"/>
    <n v="9.3684689690950895E-2"/>
    <n v="473.47048155899995"/>
    <n v="358.17009974700005"/>
    <n v="0.24809975053978772"/>
    <n v="0.13438841936198997"/>
    <n v="708.80109081000001"/>
    <n v="0.39339796583859454"/>
    <n v="209.568336926"/>
    <n v="0.11631437722062614"/>
    <n v="367.59392071600001"/>
    <n v="82.37881911853745"/>
    <n v="236.895451452"/>
    <n v="32.553102285291423"/>
    <n v="348.66655907303704"/>
    <n v="0"/>
    <n v="0"/>
    <n v="22.578462767046538"/>
    <n v="130.69846926400001"/>
    <n v="236.895451452"/>
    <n v="3284.0142716850005"/>
    <n v="1.8226898223158969"/>
    <n v="22932.611366718003"/>
    <n v="22932.611366718003"/>
    <n v="3.653180287857194E-2"/>
    <n v="0.1113287588340075"/>
    <n v="0.1113287588340075"/>
    <n v="1905.0669354610006"/>
    <n v="12131.164810903998"/>
    <n v="12131.164810903998"/>
    <n v="6.7354917009756266E-2"/>
    <n v="6.0442662862306484E-2"/>
    <n v="6.0442662862306484E-2"/>
    <n v="608.32651111099995"/>
    <n v="1296.7404243500007"/>
    <n v="232.85659586899999"/>
    <n v="57.824224169999994"/>
    <n v="8.2810074082123108"/>
    <n v="3.2093534363324877E-2"/>
    <n v="473.51986421400005"/>
    <n v="455.65687067700003"/>
    <n v="159.08978129400001"/>
    <n v="-554.51774119500033"/>
    <n v="1762.2342014939991"/>
    <n v="1762.2342014939991"/>
    <n v="-0.44257593343531976"/>
    <n v="1.1654613459896277"/>
    <n v="1.1654613459896277"/>
    <n v="-76.199321842138332"/>
    <n v="-0.30776779866158704"/>
    <n v="0.97807319879643506"/>
    <n v="-496.69351702500035"/>
    <n v="-0.27567426429826214"/>
    <n v="830.67995415299993"/>
    <n v="3293.6516600339996"/>
    <n v="3293.6516600339996"/>
    <n v="0.18622243329001509"/>
    <n v="0.1267712380122723"/>
    <n v="0.1267712380122723"/>
    <n v="114.1482850267512"/>
    <n v="0.46104303233117527"/>
    <n v="1.8280387545080865"/>
    <n v="1.8280387545080865"/>
    <n v="472.14796739199994"/>
    <n v="64.880439797800321"/>
    <n v="0"/>
    <n v="0"/>
    <n v="358.53198676099998"/>
    <n v="49.267845228950883"/>
    <n v="4114.6942258380004"/>
    <n v="2.2837328546470719"/>
    <n v="-1385.1976953480003"/>
    <n v="-1531.417458540001"/>
    <n v="-1531.417458540001"/>
    <n v="-190.3476068688895"/>
    <n v="-210.44046588389153"/>
    <n v="-0.18280290614909322"/>
    <n v="-0.27396769460546455"/>
    <n v="-0.27396769460546455"/>
    <n v="-0.76881083099276226"/>
    <n v="-0.84996555571165167"/>
    <n v="-1327.3734711780003"/>
    <n v="-1004.7053032110013"/>
    <n v="-0.73671729662943741"/>
    <n v="-0.55763038132288367"/>
    <n v="2051.5854502490001"/>
    <n v="89.29722759509994"/>
    <n v="3056.6419630252635"/>
    <n v="28012.769141297158"/>
    <n v="9.5853457303792799E-2"/>
    <n v="1616.5487114375001"/>
    <n v="19841.076643527827"/>
    <n v="0.12566061947437279"/>
    <n v="3677.6217583995922"/>
    <n v="26003.015598041991"/>
    <n v="5.8333156898680016E-2"/>
    <n v="930.24159486736653"/>
    <n v="3724.8820197863579"/>
    <n v="7.453005238081567E-2"/>
  </r>
  <r>
    <x v="144"/>
    <x v="0"/>
    <x v="0"/>
    <x v="12"/>
    <n v="188477.32697742901"/>
    <n v="5204.92080811087"/>
    <n v="1832.895121606"/>
    <n v="0.97247512525763768"/>
    <n v="1832.895121606"/>
    <n v="24846.755675306998"/>
    <n v="9.0369697399825366E-2"/>
    <n v="9.0369697399825366E-2"/>
    <n v="0.16295959828447248"/>
    <n v="1412.7278108"/>
    <n v="0.74954788114603332"/>
    <n v="1412.7278108"/>
    <n v="17592.574348230999"/>
    <n v="8.2426312255184042E-2"/>
    <n v="8.2426312255184042E-2"/>
    <n v="0.1769034084558696"/>
    <n v="786.85349604800001"/>
    <n v="9759.0674916614989"/>
    <n v="0.22450960477959914"/>
    <n v="9.8905564393832357E-2"/>
    <n v="600.61783711600003"/>
    <n v="7743.0253666500003"/>
    <n v="0.11144678473772096"/>
    <n v="3.6863184796843473E-2"/>
    <n v="558.70751712499998"/>
    <n v="303.25570589300003"/>
    <n v="0.11964512107868019"/>
    <n v="3.937799591354274E-2"/>
    <n v="23.149614742999997"/>
    <n v="1.2282440076079955E-2"/>
    <n v="72.860751746999995"/>
    <n v="3.8657568480757049E-2"/>
    <n v="324.15694431599997"/>
    <n v="62.278938770953751"/>
    <n v="217.409102308"/>
    <n v="29.875376254827458"/>
    <n v="29.875376254827458"/>
    <n v="0"/>
    <n v="0"/>
    <n v="0"/>
    <n v="106.74784200799996"/>
    <n v="217.409102308"/>
    <n v="1545.886143102"/>
    <n v="0.82019740405546315"/>
    <n v="1545.886143102"/>
    <n v="23127.450518033005"/>
    <n v="0.14421345260337004"/>
    <n v="0.14421345260337004"/>
    <n v="0.13794050561833848"/>
    <n v="949.6053593490002"/>
    <n v="949.6053593490002"/>
    <n v="12223.452339134999"/>
    <n v="0.10764680831454432"/>
    <n v="0.10764680831454432"/>
    <n v="6.3664054887738519E-2"/>
    <n v="662.40034298399996"/>
    <n v="287.20501636500023"/>
    <n v="97.975579720000013"/>
    <n v="58.307220506"/>
    <n v="8.3501773157029255"/>
    <n v="3.093593348391584E-2"/>
    <n v="163.70640595499998"/>
    <n v="253.799432422"/>
    <n v="22.492145149999999"/>
    <n v="287.00897850399997"/>
    <n v="287.00897850399997"/>
    <n v="1719.3051572739987"/>
    <n v="-0.1301124491975002"/>
    <n v="-0.1301124491975002"/>
    <n v="0.65134809040184627"/>
    <n v="39.439476683792783"/>
    <n v="0.15227772120217439"/>
    <n v="0.91220794821644147"/>
    <n v="345.31619900999999"/>
    <n v="0.18321365468609024"/>
    <n v="69.263806791999997"/>
    <n v="69.263806791999997"/>
    <n v="3309.9697978990002"/>
    <n v="0.30820533946787965"/>
    <n v="0.30820533946787965"/>
    <n v="0.22723865564830348"/>
    <n v="9.5179192903393464"/>
    <n v="3.6749145323084216E-2"/>
    <n v="3.6749145323084216E-2"/>
    <n v="1.7561633810179107"/>
    <n v="45.851716745999994"/>
    <n v="6.3007356875789684"/>
    <n v="0"/>
    <n v="0"/>
    <n v="23.412090046000003"/>
    <n v="3.2171836027603771"/>
    <n v="1615.149949894"/>
    <n v="0.85694654937854742"/>
    <n v="217.74517171199997"/>
    <n v="217.74517171199997"/>
    <n v="-1590.6646406250013"/>
    <n v="29.921557393453437"/>
    <n v="-218.58194587731001"/>
    <n v="-0.21389464825596138"/>
    <n v="-0.21389464825596138"/>
    <n v="-3.9415914457590628E-2"/>
    <n v="0.11552857587909017"/>
    <n v="-0.84395543280146923"/>
    <n v="276.05239221799997"/>
    <n v="-1076.6393160780012"/>
    <n v="0.14646450936300601"/>
    <n v="-0.57123014918761739"/>
    <n v="1068.1294928520001"/>
    <n v="89.813023855577057"/>
    <n v="2040.7899020896668"/>
    <n v="28117.992779462133"/>
    <n v="0.10762567715085636"/>
    <n v="1572.9654232238333"/>
    <n v="19911.231098816035"/>
    <n v="0.12132720522436791"/>
    <n v="1721.2271413863614"/>
    <n v="26168.582840199218"/>
    <n v="8.4216048863736459E-2"/>
    <n v="77.120003111552037"/>
    <n v="3741.0378562269548"/>
    <n v="0.17139725006827078"/>
  </r>
  <r>
    <x v="145"/>
    <x v="1"/>
    <x v="1"/>
    <x v="12"/>
    <n v="188477.32697742901"/>
    <n v="5204.92080811087"/>
    <n v="1930.551442508"/>
    <n v="1.0242884242194246"/>
    <n v="3763.446564114"/>
    <n v="24979.715783173997"/>
    <n v="8.189275909710747E-2"/>
    <n v="7.3965703608353195E-2"/>
    <n v="0.15118124073661643"/>
    <n v="1123.0507655489998"/>
    <n v="0.59585456964990291"/>
    <n v="2535.7785763490001"/>
    <n v="17669.925975349997"/>
    <n v="7.3971206703999703E-2"/>
    <n v="7.8665330939847067E-2"/>
    <n v="0.16975787614940785"/>
    <n v="583.88252461000013"/>
    <n v="9856.4066585629989"/>
    <n v="0.22749487602345742"/>
    <n v="0.2000626775791241"/>
    <n v="589.26770469000007"/>
    <n v="7746.3766880280009"/>
    <n v="9.7550642816956135E-2"/>
    <n v="5.7197946216420714E-3"/>
    <n v="425.58099056599997"/>
    <n v="287.34977984300002"/>
    <n v="0.13459857904012384"/>
    <n v="-8.38568928891259E-3"/>
    <n v="349.80611917599998"/>
    <n v="0.1855958617334863"/>
    <n v="50.240349010999999"/>
    <n v="2.6655911252930969E-2"/>
    <n v="407.45420877200002"/>
    <n v="78.282499156771195"/>
    <n v="288.35147585499999"/>
    <n v="39.623956602326338"/>
    <n v="69.499332857153803"/>
    <n v="0"/>
    <n v="0"/>
    <n v="0"/>
    <n v="119.10273291700003"/>
    <n v="288.35147585499999"/>
    <n v="2031.2142501810001"/>
    <n v="1.0776968682414767"/>
    <n v="3577.1003932829999"/>
    <n v="23427.995550120006"/>
    <n v="0.17365827562241676"/>
    <n v="0.16074944922366163"/>
    <n v="0.15215622089887204"/>
    <n v="998.131579612"/>
    <n v="1947.7369389610003"/>
    <n v="12332.084504972001"/>
    <n v="0.12212730458805998"/>
    <n v="0.11502044341238893"/>
    <n v="7.1972280882423245E-2"/>
    <n v="678.39995802999999"/>
    <n v="319.731621582"/>
    <n v="198.12867802700001"/>
    <n v="196.113979312"/>
    <n v="28.085483875445277"/>
    <n v="0.10405176179917149"/>
    <n v="310.42193658100001"/>
    <n v="307.48679157999999"/>
    <n v="20.931285069000001"/>
    <n v="-100.66280767300009"/>
    <n v="186.34617083099988"/>
    <n v="1551.7202330539988"/>
    <n v="-2.5041784818969961"/>
    <n v="-0.53044875916915535"/>
    <n v="0.13665891140693409"/>
    <n v="-13.832628083058642"/>
    <n v="-5.3408444022051998E-2"/>
    <n v="0.82329278430387764"/>
    <n v="95.451171638999909"/>
    <n v="5.0643317777119473E-2"/>
    <n v="263.99010063399999"/>
    <n v="333.25390742599996"/>
    <n v="3517.8647490000003"/>
    <n v="3.7061127892831127"/>
    <n v="2.056230796252223"/>
    <n v="0.34851049950485291"/>
    <n v="36.276326521128844"/>
    <n v="0.14006464590067852"/>
    <n v="0.17681379122376273"/>
    <n v="1.8664657470557611"/>
    <n v="220.58772052800001"/>
    <n v="30.312167604797793"/>
    <n v="0"/>
    <n v="0"/>
    <n v="43.402380105999981"/>
    <n v="5.9641589163310496"/>
    <n v="2295.204350815"/>
    <n v="1.2177615141421552"/>
    <n v="-364.65290830700008"/>
    <n v="-146.9077365950001"/>
    <n v="-1966.1445159460013"/>
    <n v="-50.108954604187481"/>
    <n v="-270.17869335588966"/>
    <n v="-34.680060891982428"/>
    <n v="-1.5104165216603676"/>
    <n v="0.58108039835068159"/>
    <n v="-0.19347308992273052"/>
    <n v="-1.0431729627518835"/>
    <n v="-168.53892899500008"/>
    <n v="-1273.4030795060012"/>
    <n v="-8.9421328123559046E-2"/>
    <n v="-0.67562666551319295"/>
    <n v="1147.2693375450001"/>
    <n v="90.264345583494517"/>
    <n v="2138.7752052356486"/>
    <n v="28200.673471402653"/>
    <n v="9.8291762496458324E-2"/>
    <n v="1244.179812404642"/>
    <n v="19959.33468429964"/>
    <n v="0.11619286095688963"/>
    <n v="2250.2952157362365"/>
    <n v="26439.329414885462"/>
    <n v="9.9788945995340939E-2"/>
    <n v="292.46331863095281"/>
    <n v="3969.3392449717107"/>
    <n v="0.28725622353093572"/>
  </r>
  <r>
    <x v="146"/>
    <x v="2"/>
    <x v="2"/>
    <x v="12"/>
    <n v="188477.32697742901"/>
    <n v="5204.92080811087"/>
    <n v="1888.5530510630001"/>
    <n v="1.0020054302283068"/>
    <n v="5651.9996151770001"/>
    <n v="25176.083636321"/>
    <n v="9.306908928760782E-2"/>
    <n v="0.11604394920179861"/>
    <n v="0.15517015423036407"/>
    <n v="1410.80461655"/>
    <n v="0.74852749621122872"/>
    <n v="3946.5831928990001"/>
    <n v="17834.603470709"/>
    <n v="0.1321514415010947"/>
    <n v="9.7194924524347748E-2"/>
    <n v="0.15685808071204188"/>
    <n v="722.14980272000003"/>
    <n v="9927.9224612829985"/>
    <n v="0.20751734096573315"/>
    <n v="0.10991710042819758"/>
    <n v="634.06159326599993"/>
    <n v="7791.3949321910004"/>
    <n v="8.9553296612939981E-2"/>
    <n v="7.6426029139543106E-2"/>
    <n v="469.36814667099998"/>
    <n v="328.77822502199996"/>
    <n v="6.551802053315825E-2"/>
    <n v="0.15773757645973951"/>
    <n v="116.87966767499999"/>
    <n v="6.2012587693901687E-2"/>
    <n v="92.676015736000011"/>
    <n v="4.9170909425672385E-2"/>
    <n v="268.19275110200005"/>
    <n v="51.526768800031142"/>
    <n v="156.36985620299998"/>
    <n v="21.487638923046084"/>
    <n v="90.986971780199895"/>
    <n v="0"/>
    <n v="0"/>
    <n v="0"/>
    <n v="111.82289489900006"/>
    <n v="156.36985620299998"/>
    <n v="1964.8233786620003"/>
    <n v="1.0424720098546902"/>
    <n v="5541.9237719450002"/>
    <n v="23646.526710125007"/>
    <n v="0.12514008690542266"/>
    <n v="0.14786953129308955"/>
    <n v="0.15447995856568464"/>
    <n v="1019.0883814860002"/>
    <n v="2966.8253204470006"/>
    <n v="12424.804763566002"/>
    <n v="0.10009007898991551"/>
    <n v="0.10984646115480978"/>
    <n v="7.6010409643485932E-2"/>
    <n v="673.98758477800004"/>
    <n v="345.10079670800019"/>
    <n v="191.93758803900002"/>
    <n v="66.228400985000007"/>
    <n v="9.484569608378381"/>
    <n v="3.5138656753621697E-2"/>
    <n v="370.78635034999996"/>
    <n v="276.69621993500004"/>
    <n v="40.086437867000001"/>
    <n v="-76.270327599000211"/>
    <n v="110.07584323199967"/>
    <n v="1529.5569261959986"/>
    <n v="0.40961979710713847"/>
    <n v="-0.67884801835182973"/>
    <n v="0.16594636596858714"/>
    <n v="-10.48072371354084"/>
    <n v="-4.046657962638335E-2"/>
    <n v="0.8115336474286744"/>
    <n v="-10.041926614000204"/>
    <n v="-5.32792287276165E-3"/>
    <n v="232.00552916699996"/>
    <n v="565.25943659299992"/>
    <n v="3535.9402033920005"/>
    <n v="8.4492348310590382E-2"/>
    <n v="0.750186931494492"/>
    <n v="0.3583735322046615"/>
    <n v="31.881151264978204"/>
    <n v="0.12309466230640233"/>
    <n v="0.29990845353016504"/>
    <n v="1.8760560010570633"/>
    <n v="168.91107145999999"/>
    <n v="23.210996043415701"/>
    <n v="0"/>
    <n v="0"/>
    <n v="63.094457706999975"/>
    <n v="8.6701552215625011"/>
    <n v="2196.8289078290004"/>
    <n v="1.1655666721610927"/>
    <n v="-308.27585676600017"/>
    <n v="-455.18359336100025"/>
    <n v="-2006.3832771960015"/>
    <n v="-42.36187497851904"/>
    <n v="-275.70812206706142"/>
    <n v="0.15012385197107214"/>
    <n v="-24.009726487952314"/>
    <n v="0.55387789083093808"/>
    <n v="-0.16356124193278568"/>
    <n v="-1.0645223536283888"/>
    <n v="-242.04745578100017"/>
    <n v="-1316.5104532960013"/>
    <n v="-0.12842258517916397"/>
    <n v="-0.69849804982307462"/>
    <n v="1129.2472331849999"/>
    <n v="90.199871050934888"/>
    <n v="2093.742517654548"/>
    <n v="28368.825936256235"/>
    <n v="0.10493286695152326"/>
    <n v="1564.0871767469978"/>
    <n v="20105.415136932741"/>
    <n v="0.10647648663784293"/>
    <n v="2178.2995427482215"/>
    <n v="26630.468846748128"/>
    <n v="0.10505291100643177"/>
    <n v="257.21270603146309"/>
    <n v="3983.1142797074845"/>
    <n v="0.30082635143616065"/>
  </r>
  <r>
    <x v="147"/>
    <x v="3"/>
    <x v="3"/>
    <x v="12"/>
    <n v="188477.32697742901"/>
    <n v="5204.92080811087"/>
    <n v="2233.7868660610002"/>
    <n v="1.1851753746107117"/>
    <n v="7885.7864812380003"/>
    <n v="25438.904936230003"/>
    <n v="0.10418479398921288"/>
    <n v="0.13334646957943419"/>
    <n v="0.16895606144026343"/>
    <n v="1778.6221536210003"/>
    <n v="0.94367963624293028"/>
    <n v="5725.2053465200006"/>
    <n v="18045.922327668999"/>
    <n v="0.13482958748966856"/>
    <n v="0.10861664174345464"/>
    <n v="0.1600477677482095"/>
    <n v="1178.4512138273001"/>
    <n v="10135.6844716083"/>
    <n v="0.20911512345917949"/>
    <n v="0.21403556316043026"/>
    <n v="626.25016044300014"/>
    <n v="7813.6282525940005"/>
    <n v="9.2636363697283119E-2"/>
    <n v="3.6809106847961015E-2"/>
    <n v="496.007565586"/>
    <n v="322.20829277900003"/>
    <n v="5.6009294413455368E-2"/>
    <n v="8.6056429444654858E-2"/>
    <n v="94.702143438999997"/>
    <n v="5.0245907535785984E-2"/>
    <n v="72.096541117000001"/>
    <n v="3.8252102930998101E-2"/>
    <n v="288.366027884"/>
    <n v="55.402577390733185"/>
    <n v="137.55850835199999"/>
    <n v="18.902668519585728"/>
    <n v="109.88964029978563"/>
    <n v="0"/>
    <n v="0"/>
    <n v="0"/>
    <n v="150.80751953200001"/>
    <n v="137.55850835199999"/>
    <n v="1937.4762485199997"/>
    <n v="1.0279625032840267"/>
    <n v="7479.4000204650001"/>
    <n v="23909.488741186007"/>
    <n v="0.15703780136309198"/>
    <n v="0.15023052246797985"/>
    <n v="0.16491039743367431"/>
    <n v="1016.2826899909996"/>
    <n v="3983.1080104380003"/>
    <n v="12507.353634583002"/>
    <n v="8.8407284109839335E-2"/>
    <n v="0.10429643809597655"/>
    <n v="7.9550751461012092E-2"/>
    <n v="676.24459749300001"/>
    <n v="340.03809249799963"/>
    <n v="194.34458785799998"/>
    <n v="15.743442071"/>
    <n v="2.2546184110906053"/>
    <n v="8.3529633635378055E-3"/>
    <n v="312.17633040999999"/>
    <n v="328.03464518700002"/>
    <n v="70.894553003000013"/>
    <n v="296.31061754100051"/>
    <n v="406.38646077300018"/>
    <n v="1529.4161950439989"/>
    <n v="-4.7471921656006E-4"/>
    <n v="-0.36423088133515258"/>
    <n v="0.23606546315907906"/>
    <n v="40.717665881332913"/>
    <n v="0.15721287132668482"/>
    <n v="0.81145898001150729"/>
    <n v="312.05405961200051"/>
    <n v="0.16556583469022262"/>
    <n v="268.16568078800003"/>
    <n v="833.42511738099995"/>
    <n v="3610.0004456240003"/>
    <n v="0.38154645631236872"/>
    <n v="0.61180287346408013"/>
    <n v="0.37110374918495026"/>
    <n v="36.850115874282125"/>
    <n v="0.14228007426066375"/>
    <n v="0.44218852779082879"/>
    <n v="1.9153499805609584"/>
    <n v="173.638341887"/>
    <n v="23.860596180510548"/>
    <n v="0"/>
    <n v="0"/>
    <n v="94.527338901000036"/>
    <n v="12.989519693771571"/>
    <n v="2205.6419293079998"/>
    <n v="1.1702425775446907"/>
    <n v="28.144936753000479"/>
    <n v="-427.03865660799977"/>
    <n v="-2080.5842505800015"/>
    <n v="3.8675500070507889"/>
    <n v="-285.90448447686038"/>
    <n v="-0.72500184213198482"/>
    <n v="-4.4966443653417691"/>
    <n v="0.49082837041899752"/>
    <n v="1.493279706602108E-2"/>
    <n v="-1.1038910005494511"/>
    <n v="43.888378824000483"/>
    <n v="-1389.2285518880012"/>
    <n v="2.3285760429558888E-2"/>
    <n v="-0.73707993113376835"/>
    <n v="1121.704313422"/>
    <n v="90.070921985815588"/>
    <n v="2480.0310875165442"/>
    <n v="28615.86389513746"/>
    <n v="0.1224708958954297"/>
    <n v="1974.6907374847328"/>
    <n v="20304.439392955668"/>
    <n v="0.11403840653968444"/>
    <n v="2151.0563074119682"/>
    <n v="26884.394729558993"/>
    <n v="0.11883266702663042"/>
    <n v="297.72725189848825"/>
    <n v="4060.9309872667791"/>
    <n v="0.31679742210905637"/>
  </r>
  <r>
    <x v="148"/>
    <x v="4"/>
    <x v="4"/>
    <x v="12"/>
    <n v="188477.32697742901"/>
    <n v="5204.92080811087"/>
    <n v="2646.1948248070003"/>
    <n v="1.4039857564002347"/>
    <n v="10531.981306045"/>
    <n v="25400.463945049003"/>
    <n v="7.1808702967769644E-2"/>
    <n v="-1.4318884875210824E-2"/>
    <n v="0.13107896876285219"/>
    <n v="1733.7850264000001"/>
    <n v="0.91989050046726761"/>
    <n v="7458.9903729200005"/>
    <n v="17995.808032244997"/>
    <n v="-2.8092558145467073E-2"/>
    <n v="7.351744782119396E-2"/>
    <n v="0.13687251564332503"/>
    <n v="1129.5525759960001"/>
    <n v="10108.234950033302"/>
    <n v="0.1767698317108235"/>
    <n v="-2.3724694737050966E-2"/>
    <n v="584.86333945000001"/>
    <n v="7771.5284753290007"/>
    <n v="7.6450984923695842E-2"/>
    <n v="-6.7148730352087571E-2"/>
    <n v="471.03378889499993"/>
    <n v="313.03828014800001"/>
    <n v="6.1031905178356549E-2"/>
    <n v="1.0775040917128997E-2"/>
    <n v="70.703664073000013"/>
    <n v="3.7513087227445181E-2"/>
    <n v="121.379653995"/>
    <n v="6.4400135518441301E-2"/>
    <n v="720.326480339"/>
    <n v="138.39336022490667"/>
    <n v="499.10288574200001"/>
    <n v="68.584462854220305"/>
    <n v="178.47410315400595"/>
    <n v="127.47884999999999"/>
    <n v="17.517567424050629"/>
    <n v="17.517567424050629"/>
    <n v="93.744744596999993"/>
    <n v="626.58173574199998"/>
    <n v="2014.3969675559999"/>
    <n v="1.0687741596617788"/>
    <n v="9493.7969880210003"/>
    <n v="24208.697069555001"/>
    <n v="0.17444630959707386"/>
    <n v="0.15528480601864159"/>
    <n v="0.17378502745630953"/>
    <n v="1013.1241966320001"/>
    <n v="4996.2322070700002"/>
    <n v="12574.035221887001"/>
    <n v="7.0454971750844475E-2"/>
    <n v="9.7262293403433953E-2"/>
    <n v="7.7903979557792935E-2"/>
    <n v="679.86524350800005"/>
    <n v="333.25895312400007"/>
    <n v="188.91969810200001"/>
    <n v="32.079378284000001"/>
    <n v="4.5940879109705683"/>
    <n v="1.7020285038232556E-2"/>
    <n v="329.58721653999999"/>
    <n v="296.54539699999998"/>
    <n v="154.14108099799998"/>
    <n v="631.79785725100032"/>
    <n v="1038.1843180240005"/>
    <n v="1191.7668754939996"/>
    <n v="-0.34829058006459002"/>
    <n v="-0.35462452552685075"/>
    <n v="-0.34960410167500511"/>
    <n v="86.818806121683039"/>
    <n v="0.33521159673845591"/>
    <n v="0.63231312466391187"/>
    <n v="663.8772355350003"/>
    <n v="0.35223188177668846"/>
    <n v="247.42930285400001"/>
    <n v="1080.8544202349999"/>
    <n v="3585.1166330960004"/>
    <n v="-9.1379412604101318E-2"/>
    <n v="0.36922836263622272"/>
    <n v="0.3142829230979145"/>
    <n v="34.000616537023888"/>
    <n v="0.13127801991994018"/>
    <n v="0.57346654771076888"/>
    <n v="1.9021474309879902"/>
    <n v="152.72492555100001"/>
    <n v="20.986769026177718"/>
    <n v="0"/>
    <n v="0"/>
    <n v="94.704377303000001"/>
    <n v="13.013847510846173"/>
    <n v="2261.8262704099998"/>
    <n v="1.2000521795817187"/>
    <n v="384.36855439700031"/>
    <n v="-42.67010221099946"/>
    <n v="-2393.3497576020004"/>
    <n v="52.818189584659137"/>
    <n v="-328.88330690250399"/>
    <n v="-0.44864470742596141"/>
    <n v="-1.0520835727255702"/>
    <n v="1.6728183725098003"/>
    <n v="0.20393357681851576"/>
    <n v="-1.2698343063240782"/>
    <n v="416.44793268100034"/>
    <n v="-1697.6433449450003"/>
    <n v="0.22095386185674834"/>
    <n v="-0.90071488818827561"/>
    <n v="1112.7519777990001"/>
    <n v="91.424887169568024"/>
    <n v="2894.3922237487004"/>
    <n v="28477.575747001683"/>
    <n v="9.0226034364289998E-2"/>
    <n v="1896.4037912174895"/>
    <n v="20185.67359338727"/>
    <n v="9.6172692770073676E-2"/>
    <n v="2203.3354701546937"/>
    <n v="27150.179158651026"/>
    <n v="0.13061621139177215"/>
    <n v="270.63670573099722"/>
    <n v="4023.9510564664715"/>
    <n v="0.26655434496943475"/>
  </r>
  <r>
    <x v="149"/>
    <x v="5"/>
    <x v="5"/>
    <x v="12"/>
    <n v="188477.32697742901"/>
    <n v="5204.92080811087"/>
    <n v="2176.1483012119998"/>
    <n v="1.1545942082851182"/>
    <n v="12708.129607257"/>
    <n v="25797.381137458"/>
    <n v="9.5000356348407644E-2"/>
    <n v="0.22308355021739179"/>
    <n v="0.13505220478776803"/>
    <n v="1396.3960154700001"/>
    <n v="0.74088275649050606"/>
    <n v="8855.3863883900012"/>
    <n v="18045.901676635"/>
    <n v="3.7208316249057072E-2"/>
    <n v="6.7624002130246996E-2"/>
    <n v="0.11929062851377004"/>
    <n v="767.50029843300001"/>
    <n v="10091.043146055303"/>
    <n v="0.14340155405709676"/>
    <n v="-2.1908980509906195E-2"/>
    <n v="656.35894385999995"/>
    <n v="7834.7978404160003"/>
    <n v="7.3438053685450422E-2"/>
    <n v="0.10667758691341911"/>
    <n v="482.19822783000001"/>
    <n v="336.64001341599999"/>
    <n v="-2.4459237883670326E-2"/>
    <n v="0.11649837597088375"/>
    <n v="121.51339210399999"/>
    <n v="6.4471092652195638E-2"/>
    <n v="97.55312631000001"/>
    <n v="5.1758547234534172E-2"/>
    <n v="560.685767328"/>
    <n v="107.72224746518312"/>
    <n v="327.91874749600004"/>
    <n v="45.061112246238601"/>
    <n v="223.53521540024454"/>
    <n v="128.50014999999999"/>
    <n v="17.657909854266958"/>
    <n v="35.175477278317587"/>
    <n v="104.26686983199997"/>
    <n v="456.418897496"/>
    <n v="2109.3853955309996"/>
    <n v="1.119171960552904"/>
    <n v="11603.182383552001"/>
    <n v="24304.429461571999"/>
    <n v="4.7541652831911918E-2"/>
    <n v="0.13407968440429463"/>
    <n v="0.14753695183757021"/>
    <n v="1017.6511719879998"/>
    <n v="6013.8833790580002"/>
    <n v="12645.069422936002"/>
    <n v="7.5040067133528066E-2"/>
    <n v="9.3437562907153549E-2"/>
    <n v="7.8347323768850785E-2"/>
    <n v="672.40040875299997"/>
    <n v="345.25076323499979"/>
    <n v="189.17546575100002"/>
    <n v="25.461571223"/>
    <n v="3.6463517314561562"/>
    <n v="1.3509089730484737E-2"/>
    <n v="491.07154408699995"/>
    <n v="324.65579609899999"/>
    <n v="61.369846382999995"/>
    <n v="66.76290568100012"/>
    <n v="1104.9472237050006"/>
    <n v="1492.951675886"/>
    <n v="-1.2847980806712047"/>
    <n v="-0.19595160543032764"/>
    <n v="-3.5732935809283606E-2"/>
    <n v="9.1742567625331759"/>
    <n v="3.5422247732214106E-2"/>
    <n v="0.79211208044391856"/>
    <n v="92.224476904000113"/>
    <n v="4.8931337462698843E-2"/>
    <n v="223.67106257899999"/>
    <n v="1304.5254828139998"/>
    <n v="3642.9168757100006"/>
    <n v="0.34846540594781095"/>
    <n v="0.36562309528733272"/>
    <n v="0.3243158611427035"/>
    <n v="30.735866534226499"/>
    <n v="0.11867266273666199"/>
    <n v="0.69213921044743087"/>
    <n v="1.9328143783290472"/>
    <n v="151.46070195700003"/>
    <n v="20.81304513357145"/>
    <n v="0"/>
    <n v="0"/>
    <n v="72.210360621999968"/>
    <n v="9.9228214006550495"/>
    <n v="2333.0564581099998"/>
    <n v="1.2378446232895661"/>
    <n v="-156.90815689799987"/>
    <n v="-199.57825910899933"/>
    <n v="-2149.9651998240001"/>
    <n v="-21.561609771693323"/>
    <n v="-295.43850095352605"/>
    <n v="-0.60801645609512922"/>
    <n v="-1.4763551227476692"/>
    <n v="0.78788992276276137"/>
    <n v="-8.3250415004447881E-2"/>
    <n v="-1.1407022978851287"/>
    <n v="-131.44658567499988"/>
    <n v="-1454.1375549669999"/>
    <n v="-6.9741325273963151E-2"/>
    <n v="-0.77151855784814871"/>
    <n v="1113.18519324"/>
    <n v="90.586718246292719"/>
    <n v="2402.2818613379441"/>
    <n v="28867.029417418074"/>
    <n v="9.6816085008951003E-2"/>
    <n v="1541.5019359387686"/>
    <n v="20204.115735347135"/>
    <n v="8.212189976300599E-2"/>
    <n v="2328.5813156360005"/>
    <n v="27200.732897007514"/>
    <n v="0.10857271047585293"/>
    <n v="246.91374950891739"/>
    <n v="4083.216635467938"/>
    <n v="0.27888335131517872"/>
  </r>
  <r>
    <x v="150"/>
    <x v="6"/>
    <x v="6"/>
    <x v="12"/>
    <n v="188477.32697742901"/>
    <n v="5204.92080811087"/>
    <n v="2170.085056034"/>
    <n v="1.1513772456534666"/>
    <n v="14878.214663291001"/>
    <n v="25630.403263893"/>
    <n v="6.7100388244104581E-2"/>
    <n v="-7.1447743854141876E-2"/>
    <n v="0.1072644721832583"/>
    <n v="1714.310288115"/>
    <n v="0.90955783149465841"/>
    <n v="10569.696676505002"/>
    <n v="18039.236412195998"/>
    <n v="-3.8729570731602658E-3"/>
    <n v="5.533853862963678E-2"/>
    <n v="9.5901225888327835E-2"/>
    <n v="1009.9188953170001"/>
    <n v="10088.521559140301"/>
    <n v="0.11620118054045903"/>
    <n v="-2.4906026173914242E-3"/>
    <n v="690.41037317299993"/>
    <n v="7844.9967707670012"/>
    <n v="5.9395675168778528E-2"/>
    <n v="1.4993764745691029E-2"/>
    <n v="474.50683414899999"/>
    <n v="366.97726885400004"/>
    <n v="-3.2972734508241786E-2"/>
    <n v="6.9211414968612273E-2"/>
    <n v="119.13493225400001"/>
    <n v="6.3209158451332959E-2"/>
    <n v="57.425329457999993"/>
    <n v="3.0468030494127777E-2"/>
    <n v="279.21450620700006"/>
    <n v="53.644333218652982"/>
    <n v="145.61451615700003"/>
    <n v="20.00968870287705"/>
    <n v="243.54490410312158"/>
    <n v="0"/>
    <n v="0"/>
    <n v="35.175477278317587"/>
    <n v="133.59999005000003"/>
    <n v="145.61451615700003"/>
    <n v="2270.6238144860008"/>
    <n v="1.2047198731537179"/>
    <n v="13873.806198038001"/>
    <n v="24641.796264788001"/>
    <n v="0.17450695962787544"/>
    <n v="0.14050457107731718"/>
    <n v="0.1447719146477966"/>
    <n v="1008.6017290380003"/>
    <n v="7022.4851080960007"/>
    <n v="12736.549656916002"/>
    <n v="9.9747126714345491E-2"/>
    <n v="9.4339315467606433E-2"/>
    <n v="8.2552134018460288E-2"/>
    <n v="684.43196869999997"/>
    <n v="324.16976033800029"/>
    <n v="190.09571683999997"/>
    <n v="139.767127453"/>
    <n v="20.016050962657427"/>
    <n v="7.4155936787949961E-2"/>
    <n v="575.63692978300003"/>
    <n v="288.209367966"/>
    <n v="68.312943406000002"/>
    <n v="-100.53875845200082"/>
    <n v="1004.4084652529998"/>
    <n v="988.6069991049992"/>
    <n v="-1.248977922037505"/>
    <n v="-0.43510218409452428"/>
    <n v="-0.39049809569785587"/>
    <n v="-13.815581799751602"/>
    <n v="-5.3342627500251406E-2"/>
    <n v="0.52452303678064638"/>
    <n v="39.22836900099918"/>
    <n v="2.0813309287698541E-2"/>
    <n v="286.77915658799998"/>
    <n v="1591.3046394019998"/>
    <n v="3606.5537891250005"/>
    <n v="-0.11252965947114624"/>
    <n v="0.24476025865662554"/>
    <n v="0.24014357656008989"/>
    <n v="39.407895594780328"/>
    <n v="0.15215578509469366"/>
    <n v="0.8442949955421245"/>
    <n v="1.9135212956181733"/>
    <n v="216.948239554"/>
    <n v="29.812046578050261"/>
    <n v="0"/>
    <n v="0"/>
    <n v="69.830917033999981"/>
    <n v="9.595849016730071"/>
    <n v="2557.4029710740006"/>
    <n v="1.3568756582484114"/>
    <n v="-387.3179150400008"/>
    <n v="-586.8961741490001"/>
    <n v="-2617.9467900200007"/>
    <n v="-53.223477394531933"/>
    <n v="-359.74641602706862"/>
    <n v="-5.8016398247531518"/>
    <n v="-2.1746541748433046"/>
    <n v="1.0354392169474895"/>
    <n v="-0.20549841259494506"/>
    <n v="-1.3889982588375265"/>
    <n v="-247.5507875870008"/>
    <n v="-1853.8547961060005"/>
    <n v="-0.13134247580699512"/>
    <n v="-0.98359565356527356"/>
    <n v="1100.6219479649999"/>
    <n v="91.295938104448737"/>
    <n v="2376.9787584101232"/>
    <n v="28592.373498572859"/>
    <n v="7.1847073994802502E-2"/>
    <n v="1877.7508876174895"/>
    <n v="20129.245494938838"/>
    <n v="6.1199794056277623E-2"/>
    <n v="2487.1027798501323"/>
    <n v="27494.359726250641"/>
    <n v="0.10728365301245968"/>
    <n v="314.12038973727965"/>
    <n v="4030.6994106029329"/>
    <n v="0.19923392846668331"/>
  </r>
  <r>
    <x v="151"/>
    <x v="7"/>
    <x v="7"/>
    <x v="12"/>
    <n v="188477.32697742901"/>
    <n v="5204.92080811087"/>
    <n v="1938.667023795"/>
    <n v="1.0285942902974021"/>
    <n v="16816.881687085999"/>
    <n v="25965.047292091"/>
    <n v="8.1702442379020912E-2"/>
    <n v="0.20862794929785244"/>
    <n v="0.12025961438810029"/>
    <n v="1256.805842538"/>
    <n v="0.66682070607278299"/>
    <n v="11826.502519043002"/>
    <n v="18094.589083990999"/>
    <n v="4.6071435111173731E-2"/>
    <n v="5.4345930883839655E-2"/>
    <n v="9.3992420003786048E-2"/>
    <n v="627.03193151899995"/>
    <n v="10114.101668281302"/>
    <n v="0.1061625161386186"/>
    <n v="4.2530603764507902E-2"/>
    <n v="664.1101051290002"/>
    <n v="7832.3879201960008"/>
    <n v="4.9337373472885027E-2"/>
    <n v="-1.8632329514040591E-2"/>
    <n v="464.32775558700001"/>
    <n v="356.75208745800001"/>
    <n v="4.5645483321682834E-2"/>
    <n v="9.1574041980037046E-2"/>
    <n v="150.38964129600001"/>
    <n v="7.9791900547278999E-2"/>
    <n v="74.352695522000005"/>
    <n v="3.9449145801449141E-2"/>
    <n v="457.11884443900004"/>
    <n v="87.82436107897513"/>
    <n v="334.90676548600004"/>
    <n v="46.021374095951742"/>
    <n v="289.56627819907334"/>
    <n v="0"/>
    <n v="0"/>
    <n v="35.175477278317587"/>
    <n v="122.212078953"/>
    <n v="334.90676548600004"/>
    <n v="2154.6904558440001"/>
    <n v="1.1432093665579381"/>
    <n v="16028.496653882001"/>
    <n v="24974.062117835001"/>
    <n v="0.18232076791382723"/>
    <n v="0.1459529599966094"/>
    <n v="0.1429107587006071"/>
    <n v="1012.37602474"/>
    <n v="8034.8611328360003"/>
    <n v="12827.817909268"/>
    <n v="9.9085313454021051E-2"/>
    <n v="9.4935043418147957E-2"/>
    <n v="8.7363995965686891E-2"/>
    <n v="699.04849012600005"/>
    <n v="313.327534614"/>
    <n v="189.26221580000004"/>
    <n v="208.11814463200002"/>
    <n v="29.80460044589983"/>
    <n v="0.11042078533770967"/>
    <n v="338.24739457899994"/>
    <n v="367.76076541800001"/>
    <n v="38.925910674999997"/>
    <n v="-216.02343204900012"/>
    <n v="788.38503320399968"/>
    <n v="990.9851742559988"/>
    <n v="-1.0889000229846291E-2"/>
    <n v="-0.4945064017256896"/>
    <n v="-0.25289080722835522"/>
    <n v="-29.684963710397287"/>
    <n v="-0.11461507626053605"/>
    <n v="0.52578481992938786"/>
    <n v="-7.9052874170000962"/>
    <n v="-4.1942909228263776E-3"/>
    <n v="311.42469313400005"/>
    <n v="1902.7293325359999"/>
    <n v="3680.3963352019996"/>
    <n v="0.31080848031600627"/>
    <n v="0.25511120662622844"/>
    <n v="0.20366818902004913"/>
    <n v="42.794573840987134"/>
    <n v="0.16523191310501478"/>
    <n v="1.0095269086471392"/>
    <n v="1.9526997725528776"/>
    <n v="209.92603130700002"/>
    <n v="28.847086457743668"/>
    <n v="0"/>
    <n v="0"/>
    <n v="101.49866182700003"/>
    <n v="13.947487383243471"/>
    <n v="2466.115148978"/>
    <n v="1.3084412796629528"/>
    <n v="-527.44812518300023"/>
    <n v="-1114.3442993320004"/>
    <n v="-2689.4111609460015"/>
    <n v="-72.479537551384425"/>
    <n v="-369.56672689521326"/>
    <n v="0.15672569528808711"/>
    <n v="-26.529428144591794"/>
    <n v="0.55347373825375823"/>
    <n v="-0.2798469893655508"/>
    <n v="-1.4269149526234899"/>
    <n v="-319.32998055100018"/>
    <n v="-1771.3407574230014"/>
    <n v="-0.16942620402784117"/>
    <n v="-0.93981636190921103"/>
    <n v="1111.400261877"/>
    <n v="91.231463571889108"/>
    <n v="2124.9982713116924"/>
    <n v="28890.764085471223"/>
    <n v="8.4875878512610248E-2"/>
    <n v="1377.6013157430657"/>
    <n v="20138.672164703636"/>
    <n v="5.9825716030769804E-2"/>
    <n v="2361.7843795152253"/>
    <n v="27780.82798319748"/>
    <n v="0.10567690743407199"/>
    <n v="341.35667777444098"/>
    <n v="4101.505493601011"/>
    <n v="0.16294809996132287"/>
  </r>
  <r>
    <x v="152"/>
    <x v="8"/>
    <x v="8"/>
    <x v="12"/>
    <n v="188477.32697742901"/>
    <n v="5204.92080811087"/>
    <n v="2165.9943171030004"/>
    <n v="1.1492068313141919"/>
    <n v="18982.876004188998"/>
    <n v="25803.533787036999"/>
    <n v="6.2027334172511717E-2"/>
    <n v="-6.9393324274338308E-2"/>
    <n v="9.0237883287068055E-2"/>
    <n v="1678.6854614480001"/>
    <n v="0.89065644572146863"/>
    <n v="13505.187980491002"/>
    <n v="18108.110768974002"/>
    <n v="8.120333371474775E-3"/>
    <n v="4.8370713155727829E-2"/>
    <n v="7.8431694790342954E-2"/>
    <n v="980.79791995899984"/>
    <n v="10128.547157810301"/>
    <n v="9.0491074384478454E-2"/>
    <n v="1.4948469185897206E-2"/>
    <n v="666.13986548799983"/>
    <n v="7845.3800833140012"/>
    <n v="4.7236761539738437E-2"/>
    <n v="1.9891615741518764E-2"/>
    <n v="473.68473766699998"/>
    <n v="364.80668559899993"/>
    <n v="2.4718936925800516E-3"/>
    <n v="0.18665831125744936"/>
    <n v="121.83067825399999"/>
    <n v="6.4639434465552315E-2"/>
    <n v="56.566270660999997"/>
    <n v="3.0012241561434103E-2"/>
    <n v="308.91190674000001"/>
    <n v="59.349972483466047"/>
    <n v="219.65416787300001"/>
    <n v="30.183883018155662"/>
    <n v="319.75016121722899"/>
    <n v="0"/>
    <n v="0"/>
    <n v="35.175477278317587"/>
    <n v="89.257738867"/>
    <n v="219.65416787300001"/>
    <n v="2023.0527199800003"/>
    <n v="1.0733666231494623"/>
    <n v="18051.549373862003"/>
    <n v="25129.864600108001"/>
    <n v="8.3439530024816966E-2"/>
    <n v="0.13859039934172612"/>
    <n v="0.13324870799087485"/>
    <n v="1055.5166236290002"/>
    <n v="9090.3777564650009"/>
    <n v="12910.611055858002"/>
    <n v="8.5114781892614344E-2"/>
    <n v="9.378566576736147E-2"/>
    <n v="8.7856285585967919E-2"/>
    <n v="726.72073208400002"/>
    <n v="328.79589154500013"/>
    <n v="214.75227031899999"/>
    <n v="60.784454132999997"/>
    <n v="8.7049419547709679"/>
    <n v="3.2250273869959545E-2"/>
    <n v="358.78424022499996"/>
    <n v="290.66804872700004"/>
    <n v="42.547082946999993"/>
    <n v="142.94159712300007"/>
    <n v="931.32663032699975"/>
    <n v="673.66918692899912"/>
    <n v="-0.68943130552902687"/>
    <n v="-0.538922479984417"/>
    <n v="-0.54870164264793508"/>
    <n v="19.642388249530295"/>
    <n v="7.5840208164729514E-2"/>
    <n v="0.35742717584788009"/>
    <n v="203.72605125600006"/>
    <n v="0.10809048203468906"/>
    <n v="383.59698211199998"/>
    <n v="2286.3263146479999"/>
    <n v="3771.2695168709997"/>
    <n v="0.31044001728412596"/>
    <n v="0.26406569548253223"/>
    <n v="0.20279284255379237"/>
    <n v="52.712163608389183"/>
    <n v="0.2035242054116872"/>
    <n v="1.2130511140588265"/>
    <n v="2.0009141562807851"/>
    <n v="280.01687131400001"/>
    <n v="38.478652914696859"/>
    <n v="0"/>
    <n v="0"/>
    <n v="103.58011079799996"/>
    <n v="14.233510693692319"/>
    <n v="2406.6497020920006"/>
    <n v="1.2768908285611498"/>
    <n v="-240.65538498899991"/>
    <n v="-1354.9996843210004"/>
    <n v="-3097.6003299420008"/>
    <n v="-33.069775358858884"/>
    <n v="-425.65823768037177"/>
    <n v="-2.4364588397224116"/>
    <n v="-7.416228976605459"/>
    <n v="0.88568590722719365"/>
    <n v="-0.1276839972469577"/>
    <n v="-1.6434869804329049"/>
    <n v="-179.87093085599992"/>
    <n v="-2185.699123199001"/>
    <n v="-9.5433723376998153E-2"/>
    <n v="-1.1596615668582504"/>
    <n v="1143.135944444"/>
    <n v="91.102514506769836"/>
    <n v="2377.5351633593441"/>
    <n v="28617.811266330194"/>
    <n v="5.5922034350680105E-2"/>
    <n v="1842.6335107613927"/>
    <n v="20085.072916803343"/>
    <n v="4.4930307551386051E-2"/>
    <n v="2220.6332404026753"/>
    <n v="27875.099168766414"/>
    <n v="9.650448354535901E-2"/>
    <n v="421.06080626731205"/>
    <n v="4189.222236368254"/>
    <n v="0.16196802185804726"/>
  </r>
  <r>
    <x v="153"/>
    <x v="9"/>
    <x v="9"/>
    <x v="12"/>
    <n v="188477.32697742901"/>
    <n v="5204.92080811087"/>
    <n v="2145.2125293100003"/>
    <n v="1.1381806839646549"/>
    <n v="21128.088533498998"/>
    <n v="25914.022621849996"/>
    <n v="6.123775550819377E-2"/>
    <n v="5.4301640616768898E-2"/>
    <n v="7.7348486358713497E-2"/>
    <n v="1495.9204339930002"/>
    <n v="0.7936872078900733"/>
    <n v="15001.108414484002"/>
    <n v="18040.799058911001"/>
    <n v="-4.3059318041113959E-2"/>
    <n v="3.8476400574269487E-2"/>
    <n v="4.8871095672701648E-2"/>
    <n v="818.10751792199994"/>
    <n v="10225.7324650343"/>
    <n v="7.4185288206916722E-2"/>
    <n v="0.13480692615907164"/>
    <n v="684.14813689899995"/>
    <n v="7755.561082399"/>
    <n v="1.9069047320792398E-2"/>
    <n v="-0.11605014803171831"/>
    <n v="496.53994362099996"/>
    <n v="356.24090699699997"/>
    <n v="6.517394324607495E-2"/>
    <n v="-8.0128503292543174E-2"/>
    <n v="182.17131652699999"/>
    <n v="9.6654233932772088E-2"/>
    <n v="118.752274336"/>
    <n v="6.300613248309761E-2"/>
    <n v="348.36850445399995"/>
    <n v="66.930606112418559"/>
    <n v="161.39139082600002"/>
    <n v="22.177675516022944"/>
    <n v="341.92783673325192"/>
    <n v="84.811900000000009"/>
    <n v="11.654467989096542"/>
    <n v="46.829945267414132"/>
    <n v="102.16521362799992"/>
    <n v="246.20329082600003"/>
    <n v="1936.3398166460001"/>
    <n v="1.0273595491291561"/>
    <n v="19987.889190508002"/>
    <n v="25227.987380816001"/>
    <n v="5.3379322892593173E-2"/>
    <n v="0.1297371374666263"/>
    <n v="0.12194537522930338"/>
    <n v="1035.4251565890002"/>
    <n v="10125.802913054002"/>
    <n v="12984.887839743002"/>
    <n v="7.7279206826347702E-2"/>
    <n v="9.2074598094479487E-2"/>
    <n v="8.6781522995550864E-2"/>
    <n v="695.26408738199996"/>
    <n v="340.1610692070002"/>
    <n v="221.56526784900001"/>
    <n v="18.725483708999999"/>
    <n v="2.681676607725906"/>
    <n v="9.9351386234602414E-3"/>
    <n v="259.29397415300002"/>
    <n v="341.02245227699996"/>
    <n v="60.307482069000002"/>
    <n v="208.87271266400012"/>
    <n v="1140.1993429909999"/>
    <n v="686.03524103399945"/>
    <n v="6.2929440639221346E-2"/>
    <n v="-0.48556207554586417"/>
    <n v="-0.56236234969639698"/>
    <n v="28.702344170315119"/>
    <n v="0.11082113483549857"/>
    <n v="0.36398820592152986"/>
    <n v="227.59819637300012"/>
    <n v="0.12075627345895881"/>
    <n v="424.79687040800002"/>
    <n v="2711.1231850559998"/>
    <n v="3910.4705125800006"/>
    <n v="0.48740548460550825"/>
    <n v="0.29452207254269958"/>
    <n v="0.23955954524552348"/>
    <n v="58.373666054391279"/>
    <n v="0.2253835393468156"/>
    <n v="1.4384346534056422"/>
    <n v="2.0747697217969865"/>
    <n v="326.32241260000012"/>
    <n v="44.841751119494489"/>
    <n v="0"/>
    <n v="0"/>
    <n v="98.474457807999897"/>
    <n v="13.531914934896784"/>
    <n v="2361.136687054"/>
    <n v="1.2527430884759718"/>
    <n v="-215.9241577439999"/>
    <n v="-1570.9238420650004"/>
    <n v="-3224.4352715460009"/>
    <n v="-29.671321884076161"/>
    <n v="-443.08732212279966"/>
    <n v="1.4236845613804001"/>
    <n v="-13.866514455690309"/>
    <n v="1.0316029762990615"/>
    <n v="-0.11456240451131704"/>
    <n v="-1.7107815158754567"/>
    <n v="-197.1986740349999"/>
    <n v="-2329.2049385920009"/>
    <n v="-0.1046272658878568"/>
    <n v="-1.2358011310670451"/>
    <n v="1123.7481077580001"/>
    <n v="90.844616376531278"/>
    <n v="2361.4085400708377"/>
    <n v="28667.23705902752"/>
    <n v="4.3388475415738759E-2"/>
    <n v="1646.6803357864749"/>
    <n v="19955.509255937177"/>
    <n v="1.6038565005681793E-2"/>
    <n v="2131.4854901475842"/>
    <n v="27917.885301595434"/>
    <n v="8.5687139247943467E-2"/>
    <n v="467.60819446615187"/>
    <n v="4332.3181951874103"/>
    <n v="0.19787903777430826"/>
  </r>
  <r>
    <x v="154"/>
    <x v="10"/>
    <x v="10"/>
    <x v="12"/>
    <n v="188477.32697742901"/>
    <n v="5204.92080811087"/>
    <n v="2300.4276812950002"/>
    <n v="1.2205328450835291"/>
    <n v="23428.516214793999"/>
    <n v="26158.012745283999"/>
    <n v="6.6612516585065062E-2"/>
    <n v="0.1186469885756154"/>
    <n v="8.3648539896989726E-2"/>
    <n v="1607.9201815440001"/>
    <n v="0.85311066711836137"/>
    <n v="16609.028596028002"/>
    <n v="18052.561778066"/>
    <n v="7.3693977143050038E-3"/>
    <n v="3.5381191852080773E-2"/>
    <n v="4.6166558522920731E-2"/>
    <n v="957.36973695699999"/>
    <n v="10192.497206821301"/>
    <n v="6.5688275332486556E-2"/>
    <n v="-3.355046499366432E-2"/>
    <n v="654.50088871000003"/>
    <n v="7762.0721861630009"/>
    <n v="1.322767879734621E-2"/>
    <n v="1.0048158034686727E-2"/>
    <n v="467.216366386"/>
    <n v="341.19696053900003"/>
    <n v="-1.41988957740532E-2"/>
    <n v="5.325566434996043E-2"/>
    <n v="116.181992925"/>
    <n v="6.1642423939359724E-2"/>
    <n v="95.40535534"/>
    <n v="5.0619009124331024E-2"/>
    <n v="480.92015148600007"/>
    <n v="92.397208183567045"/>
    <n v="336.98818700100003"/>
    <n v="46.307393633521166"/>
    <n v="388.23523036677307"/>
    <n v="28.055799999999998"/>
    <n v="3.8553012373086175"/>
    <n v="50.685246504722748"/>
    <n v="115.87616448500003"/>
    <n v="365.043987001"/>
    <n v="1905.5470584150003"/>
    <n v="1.0110219032569356"/>
    <n v="21893.436248923001"/>
    <n v="25177.450520607999"/>
    <n v="-2.5835732162030833E-2"/>
    <n v="0.11424933510685475"/>
    <n v="0.10345774694674548"/>
    <n v="1050.0927753690003"/>
    <n v="11175.895688423003"/>
    <n v="13080.962623884003"/>
    <n v="0.10070542172620267"/>
    <n v="9.2879789001516722E-2"/>
    <n v="8.9086746358483238E-2"/>
    <n v="696.34196122000003"/>
    <n v="353.75081414900023"/>
    <n v="178.44320237300002"/>
    <n v="43.841144234000005"/>
    <n v="6.278490466537261"/>
    <n v="2.3260699277239949E-2"/>
    <n v="299.22473196700003"/>
    <n v="290.30383565299996"/>
    <n v="43.641368819"/>
    <n v="394.88062287999992"/>
    <n v="1535.0799658709998"/>
    <n v="980.56222467599946"/>
    <n v="2.9348909105677397"/>
    <n v="-0.33739994447171218"/>
    <n v="-0.25825446450152245"/>
    <n v="54.262710526110865"/>
    <n v="0.20951094182659361"/>
    <n v="0.52025473854127091"/>
    <n v="438.72176711399993"/>
    <n v="0.23277164110383358"/>
    <n v="377.28028096799994"/>
    <n v="3088.4034660239995"/>
    <n v="3919.0834201770003"/>
    <n v="2.3362272387289496E-2"/>
    <n v="0.25393379820385875"/>
    <n v="0.23894398130128214"/>
    <n v="51.84415108562483"/>
    <n v="0.20017276720673194"/>
    <n v="1.638607420612374"/>
    <n v="2.079339453199232"/>
    <n v="244.79133388099999"/>
    <n v="33.638118763102327"/>
    <n v="0"/>
    <n v="0"/>
    <n v="132.48894708699996"/>
    <n v="18.206032322522503"/>
    <n v="2282.8273393830004"/>
    <n v="1.2111946704636676"/>
    <n v="17.600341911999976"/>
    <n v="-1553.3235001530004"/>
    <n v="-2938.5211955010009"/>
    <n v="2.4185594404860393"/>
    <n v="-403.79830198649131"/>
    <n v="-1.0655961274918402"/>
    <n v="9.6232117071160523"/>
    <n v="0.59591282977220006"/>
    <n v="9.3381746198616736E-3"/>
    <n v="-1.5590847146579607"/>
    <n v="61.441486145999981"/>
    <n v="-2015.5266247890004"/>
    <n v="3.2598873897101623E-2"/>
    <n v="-1.0693735194103047"/>
    <n v="1138.5059858469999"/>
    <n v="91.231463571889108"/>
    <n v="2521.5288577304209"/>
    <n v="28869.104351490736"/>
    <n v="5.0065200638006013E-2"/>
    <n v="1762.4623332683705"/>
    <n v="19917.505971630755"/>
    <n v="1.403428574520138E-2"/>
    <n v="2088.6950442414595"/>
    <n v="27800.11768563015"/>
    <n v="6.8294264767983393E-2"/>
    <n v="413.54184860874057"/>
    <n v="4330.0032466336634"/>
    <n v="0.19881942672534092"/>
  </r>
  <r>
    <x v="155"/>
    <x v="11"/>
    <x v="11"/>
    <x v="12"/>
    <n v="188477.32697742901"/>
    <n v="5204.92080811087"/>
    <n v="3136.4019166419994"/>
    <n v="1.6640738527757226"/>
    <n v="26564.918131435999"/>
    <n v="26564.918131435999"/>
    <n v="7.5727242677363193E-2"/>
    <n v="0.14907708495198246"/>
    <n v="7.5727242677363193E-2"/>
    <n v="1477.9739403059998"/>
    <n v="0.78416537628581384"/>
    <n v="18087.002536334003"/>
    <n v="18087.002536334003"/>
    <n v="2.3858653681501085E-2"/>
    <n v="3.4429909594880792E-2"/>
    <n v="3.4429909594880792E-2"/>
    <n v="687.56283835700003"/>
    <n v="10249.178751665302"/>
    <n v="5.7898084131637439E-2"/>
    <n v="8.984502382116033E-2"/>
    <n v="708.357389227"/>
    <n v="7759.0863374510009"/>
    <n v="4.8453882628538558E-3"/>
    <n v="-4.1974795749107896E-3"/>
    <n v="466.696051947"/>
    <n v="345.68803779499996"/>
    <n v="-1.4308029488329987E-2"/>
    <n v="-3.4849536465542563E-2"/>
    <n v="562.23298731400007"/>
    <n v="0.29830271700602479"/>
    <n v="368.251766003"/>
    <n v="0.19538252791918032"/>
    <n v="727.94322301899979"/>
    <n v="139.85673362880758"/>
    <n v="361.39938073500002"/>
    <n v="49.66186954961946"/>
    <n v="437.89709991639251"/>
    <n v="220.66257999999999"/>
    <n v="30.322454455111306"/>
    <n v="81.007700959834054"/>
    <n v="145.88126228399977"/>
    <n v="582.06196073499996"/>
    <n v="3445.4144045110002"/>
    <n v="1.828025927449408"/>
    <n v="25338.850653434001"/>
    <n v="25338.850653434001"/>
    <n v="4.9147208103692774E-2"/>
    <n v="0.10492652791422441"/>
    <n v="0.10492652791422441"/>
    <n v="2017.8795187320004"/>
    <n v="13193.775207155004"/>
    <n v="13193.775207155004"/>
    <n v="5.9217123121031223E-2"/>
    <n v="8.7593434992811803E-2"/>
    <n v="8.7593434992811803E-2"/>
    <n v="697.21218537200002"/>
    <n v="1320.6673333600004"/>
    <n v="208.79845698099999"/>
    <n v="28.180372777999999"/>
    <n v="4.0357113145994248"/>
    <n v="1.4951598279709646E-2"/>
    <n v="615.04317056899993"/>
    <n v="508.01586128700001"/>
    <n v="67.49702416400001"/>
    <n v="-309.01248786900078"/>
    <n v="1226.067478001999"/>
    <n v="1226.067478001999"/>
    <n v="-0.44273651695422633"/>
    <n v="-0.30425395389412202"/>
    <n v="-0.30425395389412202"/>
    <n v="-42.463099495475902"/>
    <n v="-0.1639520746736855"/>
    <n v="0.65051191974344269"/>
    <n v="-280.83211509100079"/>
    <n v="-0.14900047639397584"/>
    <n v="660.59117247099994"/>
    <n v="3748.9946384949994"/>
    <n v="3748.9946384949994"/>
    <n v="-0.20475850034858545"/>
    <n v="0.13824867516691164"/>
    <n v="0.13824867516691164"/>
    <n v="90.775453367310718"/>
    <n v="0.35048840253878849"/>
    <n v="1.9890958231511622"/>
    <n v="1.9890958231511622"/>
    <n v="311.321252797"/>
    <n v="42.780359537377045"/>
    <n v="0"/>
    <n v="0"/>
    <n v="349.26991967399994"/>
    <n v="47.99509382993368"/>
    <n v="4106.0055769820001"/>
    <n v="2.1785143299881966"/>
    <n v="-969.60366034000072"/>
    <n v="-2522.9271604930009"/>
    <n v="-2522.9271604930009"/>
    <n v="-133.23855286278663"/>
    <n v="-346.68924798038847"/>
    <n v="-0.30002506963714715"/>
    <n v="0.64744573494562996"/>
    <n v="0.64744573494562996"/>
    <n v="-0.51444047721247399"/>
    <n v="-1.33858390340772"/>
    <n v="-941.42328756200072"/>
    <n v="-1629.5764411730008"/>
    <n v="-0.49948887893276434"/>
    <n v="-0.86460078106272686"/>
    <n v="2154.6457182180002"/>
    <n v="92.069632495164413"/>
    <n v="3406.5541825712471"/>
    <n v="29219.016571036718"/>
    <n v="4.3060627946320373E-2"/>
    <n v="1605.278418357567"/>
    <n v="19906.235678550824"/>
    <n v="3.2840473424737837E-3"/>
    <n v="3742.1832922945109"/>
    <n v="27864.679219525071"/>
    <n v="7.1594143166351154E-2"/>
    <n v="717.4908322846785"/>
    <n v="4117.2524840509741"/>
    <n v="0.1053376891349489"/>
  </r>
  <r>
    <x v="156"/>
    <x v="0"/>
    <x v="0"/>
    <x v="13"/>
    <n v="204647.27307504832"/>
    <n v="5670.5408979978356"/>
    <n v="2104.3460953160002"/>
    <n v="1.0282795679101444"/>
    <n v="2104.3460953160002"/>
    <n v="26836.369105146001"/>
    <n v="0.14809956691474646"/>
    <n v="0.14809956691474646"/>
    <n v="8.0075381101618159E-2"/>
    <n v="1480.6029829730003"/>
    <n v="0.72349020865283309"/>
    <n v="1480.6029829730003"/>
    <n v="18154.877708507003"/>
    <n v="4.8045470368820675E-2"/>
    <n v="4.8045470368820675E-2"/>
    <n v="3.1962539941321699E-2"/>
    <n v="867.40957651899998"/>
    <n v="10329.734832136299"/>
    <n v="5.8475601379168518E-2"/>
    <n v="0.1023774830709856"/>
    <n v="626.11145028699991"/>
    <n v="7784.5799506220001"/>
    <n v="5.3667115893716311E-3"/>
    <n v="4.2445647790636976E-2"/>
    <n v="584.53052742399996"/>
    <n v="300.26534265100003"/>
    <n v="4.6219192524704411E-2"/>
    <n v="-9.8608638976610541E-3"/>
    <n v="167.33217487799999"/>
    <n v="8.1766139545204633E-2"/>
    <n v="13.494319379999999"/>
    <n v="6.5939404797499346E-3"/>
    <n v="442.91661808499993"/>
    <n v="78.108354397264932"/>
    <n v="343.91728193699998"/>
    <n v="47.259558543457423"/>
    <n v="47.259558543457423"/>
    <n v="0"/>
    <n v="0"/>
    <n v="0"/>
    <n v="98.999336147999941"/>
    <n v="343.91728193699998"/>
    <n v="1964.4841594950001"/>
    <n v="0.95993664121514277"/>
    <n v="1964.4841594950001"/>
    <n v="25757.448669827001"/>
    <n v="0.27078191900538973"/>
    <n v="0.27078191900538973"/>
    <n v="0.11371759934123848"/>
    <n v="963.42533363900009"/>
    <n v="963.42533363900009"/>
    <n v="13207.595181445004"/>
    <n v="1.4553386998020112E-2"/>
    <n v="1.4553386998020112E-2"/>
    <n v="8.0512674734218859E-2"/>
    <n v="687.98404972599997"/>
    <n v="275.44128391300012"/>
    <n v="109.554978343"/>
    <n v="335.84208395999997"/>
    <n v="48.095946382019932"/>
    <n v="0.16410777378735941"/>
    <n v="255.85564789399999"/>
    <n v="275.85550780300002"/>
    <n v="23.950607856000005"/>
    <n v="139.86193582100009"/>
    <n v="139.86193582100009"/>
    <n v="1078.9204353189991"/>
    <n v="-0.51269142676297541"/>
    <n v="-0.51269142676297541"/>
    <n v="-0.37246716747499642"/>
    <n v="19.219195111993958"/>
    <n v="6.8342926695001638E-2"/>
    <n v="0.52720977861421936"/>
    <n v="475.70401978100006"/>
    <n v="0.23245070048236102"/>
    <n v="36.879908792000002"/>
    <n v="36.879908792000002"/>
    <n v="3716.6107404949998"/>
    <n v="-0.46754429910630257"/>
    <n v="-0.46754429910630257"/>
    <n v="0.12285336949422154"/>
    <n v="5.0678703867872796"/>
    <n v="1.8021207044608599E-2"/>
    <n v="1.8021207044608599E-2"/>
    <n v="1.8161056752180826"/>
    <n v="29.458927858999999"/>
    <n v="4.048112726230868"/>
    <n v="0"/>
    <n v="0"/>
    <n v="7.4209809330000027"/>
    <n v="1.0197576605564114"/>
    <n v="2001.364068287"/>
    <n v="0.97795784825975129"/>
    <n v="102.98202702900008"/>
    <n v="102.98202702900008"/>
    <n v="-2637.6903051760009"/>
    <n v="14.151324725206678"/>
    <n v="-362.45948064863524"/>
    <n v="-0.52705253476201541"/>
    <n v="-0.52705253476201541"/>
    <n v="0.65823155793518118"/>
    <n v="5.0321719650393032E-2"/>
    <n v="-1.2888958966038635"/>
    <n v="438.82411098900002"/>
    <n v="-1466.8047224020008"/>
    <n v="0.21442949343775242"/>
    <n v="-0.7167477486319076"/>
    <n v="1078.573615044"/>
    <n v="94.455190199871055"/>
    <n v="2227.8776749727754"/>
    <n v="29406.104343919829"/>
    <n v="4.5810935885813198E-2"/>
    <n v="1567.5189260007669"/>
    <n v="19900.78918132776"/>
    <n v="-5.2442349930315046E-4"/>
    <n v="2079.8054139090409"/>
    <n v="28223.257492047749"/>
    <n v="7.8516848405417505E-2"/>
    <n v="39.044872721086691"/>
    <n v="4079.1773536605092"/>
    <n v="9.0386547912291615E-2"/>
  </r>
  <r>
    <x v="157"/>
    <x v="1"/>
    <x v="1"/>
    <x v="13"/>
    <n v="204647.27307504832"/>
    <n v="5670.5408979978356"/>
    <n v="2306.6031194690004"/>
    <n v="1.127111583169311"/>
    <n v="4410.9492147850005"/>
    <n v="27212.420782107001"/>
    <n v="0.17205044356022015"/>
    <n v="0.19478977284980692"/>
    <n v="8.9380720674048897E-2"/>
    <n v="1174.9446919240002"/>
    <n v="0.57413161400549129"/>
    <n v="2655.5476748970004"/>
    <n v="18206.771634881999"/>
    <n v="4.6207996972988274E-2"/>
    <n v="4.7231686419735963E-2"/>
    <n v="3.0381885033412992E-2"/>
    <n v="684.45120120599995"/>
    <n v="10430.303508732299"/>
    <n v="5.8225768279428047E-2"/>
    <n v="0.17224128545921791"/>
    <n v="576.88448399200001"/>
    <n v="7772.1967299239996"/>
    <n v="3.3331766496591531E-3"/>
    <n v="-2.1014592517868524E-2"/>
    <n v="519.04980288799993"/>
    <n v="291.19534494099997"/>
    <n v="0.2196263799228706"/>
    <n v="1.3382871217444636E-2"/>
    <n v="513.92214080899998"/>
    <n v="0.25112581911635551"/>
    <n v="58.618505891999995"/>
    <n v="2.8643677978793979E-2"/>
    <n v="559.11778084399998"/>
    <n v="98.60043175800287"/>
    <n v="111.39789541499999"/>
    <n v="15.307795323142646"/>
    <n v="62.567353866600072"/>
    <n v="0"/>
    <n v="0"/>
    <n v="0"/>
    <n v="447.71988542899999"/>
    <n v="111.39789541499999"/>
    <n v="2220.6561107080001"/>
    <n v="1.0851139511121852"/>
    <n v="4185.140270203"/>
    <n v="25946.890530354005"/>
    <n v="9.3265326643961366E-2"/>
    <n v="0.16998121664736154"/>
    <n v="0.10751645290546841"/>
    <n v="993.1918995489998"/>
    <n v="1956.6172331879998"/>
    <n v="13202.655501382002"/>
    <n v="-4.9489267386173541E-3"/>
    <n v="4.5592882947205204E-3"/>
    <n v="7.0593985636330014E-2"/>
    <n v="690.50206078999997"/>
    <n v="302.68983875899983"/>
    <n v="307.56689886499998"/>
    <n v="41.321143781000004"/>
    <n v="5.9176011901218928"/>
    <n v="2.0191397207548766E-2"/>
    <n v="576.48235894000004"/>
    <n v="289.79147610899997"/>
    <n v="12.302333464"/>
    <n v="85.947008761000234"/>
    <n v="225.80894458200032"/>
    <n v="1265.5302517529994"/>
    <n v="-1.8538109630340964"/>
    <n v="0.21177131558442275"/>
    <n v="-0.18443400762889972"/>
    <n v="11.810449504888785"/>
    <n v="4.1997632057125783E-2"/>
    <n v="0.6183958538694545"/>
    <n v="127.26815254200024"/>
    <n v="6.2189029264674553E-2"/>
    <n v="214.13003094599998"/>
    <n v="251.00993973799999"/>
    <n v="3666.750670807"/>
    <n v="-0.18887098254160217"/>
    <n v="-0.24679070779166334"/>
    <n v="4.2322810122055632E-2"/>
    <n v="29.424781088083257"/>
    <n v="0.1046337083941862"/>
    <n v="0.1226549154387948"/>
    <n v="1.7917417690009132"/>
    <n v="182.79470340800003"/>
    <n v="25.118821998386224"/>
    <n v="0"/>
    <n v="0"/>
    <n v="31.335327537999945"/>
    <n v="4.3059590896970317"/>
    <n v="2434.7861416539999"/>
    <n v="1.1897476595063714"/>
    <n v="-128.18302218499974"/>
    <n v="-25.200995155999664"/>
    <n v="-2401.2204190540006"/>
    <n v="-17.614331583194474"/>
    <n v="-329.96485762764223"/>
    <n v="-0.64847936417092034"/>
    <n v="-0.8284569911693993"/>
    <n v="0.22128378640502144"/>
    <n v="-6.2636076337060406E-2"/>
    <n v="-1.1733459151314585"/>
    <n v="-86.861878403999739"/>
    <n v="-1385.1276718110005"/>
    <n v="-4.2444679129511644E-2"/>
    <n v="-0.67683661306498133"/>
    <n v="1136.1814407270001"/>
    <n v="94.906511927788515"/>
    <n v="2430.3949988426766"/>
    <n v="29697.724137526857"/>
    <n v="5.3085635264785935E-2"/>
    <n v="1238.0021855802474"/>
    <n v="19894.611554503368"/>
    <n v="-3.2427498621576678E-3"/>
    <n v="2339.8353449103997"/>
    <n v="28312.797621221915"/>
    <n v="7.0859142338219883E-2"/>
    <n v="225.6220638568247"/>
    <n v="4012.336098886381"/>
    <n v="1.0832244678793401E-2"/>
  </r>
  <r>
    <x v="158"/>
    <x v="2"/>
    <x v="2"/>
    <x v="13"/>
    <n v="204647.27307504832"/>
    <n v="5670.5408979978356"/>
    <n v="1934.983097631"/>
    <n v="0.94552107563212062"/>
    <n v="6345.9323124160001"/>
    <n v="27258.850828675"/>
    <n v="0.12277649407045632"/>
    <n v="2.458498401295417E-2"/>
    <n v="8.2728005770891011E-2"/>
    <n v="1430.0887423899999"/>
    <n v="0.69880664467273756"/>
    <n v="4085.6364172870003"/>
    <n v="18226.055760722"/>
    <n v="1.3668884843287099E-2"/>
    <n v="3.523382571491096E-2"/>
    <n v="2.1949032433264293E-2"/>
    <n v="810.79264540700001"/>
    <n v="10518.946351419301"/>
    <n v="5.9531477249261666E-2"/>
    <n v="0.1227485521052889"/>
    <n v="577.56757059699987"/>
    <n v="7715.702707255"/>
    <n v="-9.7148489576969199E-3"/>
    <n v="-8.9098635320275288E-2"/>
    <n v="517.33491058499999"/>
    <n v="299.09219682499997"/>
    <n v="0.10219433136697686"/>
    <n v="-9.0291953474149866E-2"/>
    <n v="89.306564304000005"/>
    <n v="4.3639264262880978E-2"/>
    <n v="111.10193158799999"/>
    <n v="5.4289475700590763E-2"/>
    <n v="304.48585934900001"/>
    <n v="53.696087344420427"/>
    <n v="170.13176654599999"/>
    <n v="23.378738445180485"/>
    <n v="85.946092311780561"/>
    <n v="27.017807999999999"/>
    <n v="3.7126650678920812"/>
    <n v="3.7126650678920812"/>
    <n v="107.33628480300001"/>
    <n v="197.149574546"/>
    <n v="2068.5652801720003"/>
    <n v="1.0107954281967957"/>
    <n v="6253.7055503749998"/>
    <n v="26050.632431864004"/>
    <n v="5.2799606639781338E-2"/>
    <n v="0.12843586590513345"/>
    <n v="0.10166845013689074"/>
    <n v="1027.3979946739998"/>
    <n v="2984.0152278619998"/>
    <n v="13210.965114570001"/>
    <n v="8.1539671523709334E-3"/>
    <n v="5.7940409556735961E-3"/>
    <n v="6.3273457085563534E-2"/>
    <n v="693.1913313"/>
    <n v="334.20666337399985"/>
    <n v="206.57405407600004"/>
    <n v="59.233254418999998"/>
    <n v="8.4827946366247566"/>
    <n v="2.8944072173039882E-2"/>
    <n v="373.11395542700001"/>
    <n v="337.93845605000001"/>
    <n v="64.307565525999991"/>
    <n v="-133.58218254100029"/>
    <n v="92.226762041000029"/>
    <n v="1208.2183968109994"/>
    <n v="0.75143055951357085"/>
    <n v="-0.16215257287087315"/>
    <n v="-0.21008602156715195"/>
    <n v="-18.356259797713989"/>
    <n v="-6.5274352564675023E-2"/>
    <n v="0.59039066519489913"/>
    <n v="-74.348928122000302"/>
    <n v="-3.6330280391635141E-2"/>
    <n v="290.12791172599998"/>
    <n v="541.13785146399994"/>
    <n v="3724.8730533659996"/>
    <n v="0.25052154044640429"/>
    <n v="-4.267347622604678E-2"/>
    <n v="5.3432139432888937E-2"/>
    <n v="39.868066391085371"/>
    <n v="0.14176974233104206"/>
    <n v="0.26442465776983681"/>
    <n v="1.8201430184706213"/>
    <n v="187.93566202399998"/>
    <n v="25.825269296742253"/>
    <n v="0"/>
    <n v="0"/>
    <n v="102.192249702"/>
    <n v="14.042797094343124"/>
    <n v="2358.6931918980004"/>
    <n v="1.1525651705278377"/>
    <n v="-423.71009426700027"/>
    <n v="-448.91108942299991"/>
    <n v="-2516.6546565550007"/>
    <n v="-58.22432618879936"/>
    <n v="-345.82730883792254"/>
    <n v="0.37445111242889717"/>
    <n v="-1.3780162618966973E-2"/>
    <n v="0.25432397945028895"/>
    <n v="-0.20704409489571704"/>
    <n v="-1.2297523532757224"/>
    <n v="-364.47683984800028"/>
    <n v="-1507.5570558780005"/>
    <n v="-0.17810002272267719"/>
    <n v="-0.73666119915761041"/>
    <n v="1125.249867837"/>
    <n v="94.455190199871055"/>
    <n v="2048.5725490960276"/>
    <n v="29652.55416896833"/>
    <n v="4.5251369781625472E-2"/>
    <n v="1514.0393443323478"/>
    <n v="19844.563722088718"/>
    <n v="-1.297418695746555E-2"/>
    <n v="2189.9964160728823"/>
    <n v="28324.494494546572"/>
    <n v="6.3612310303177599E-2"/>
    <n v="307.15931132220203"/>
    <n v="4062.2827041771197"/>
    <n v="1.9876011309283736E-2"/>
  </r>
  <r>
    <x v="159"/>
    <x v="3"/>
    <x v="3"/>
    <x v="13"/>
    <n v="204647.27307504832"/>
    <n v="5670.5408979978356"/>
    <n v="2256.5545515949998"/>
    <n v="1.1026555681333099"/>
    <n v="8602.4868640109999"/>
    <n v="27281.618514209"/>
    <n v="9.0885086031454954E-2"/>
    <n v="1.0192416241638913E-2"/>
    <n v="7.2436827866541265E-2"/>
    <n v="1844.0988859499998"/>
    <n v="0.90111090083948076"/>
    <n v="5929.7353032370002"/>
    <n v="18291.532493051"/>
    <n v="3.6813177096495231E-2"/>
    <n v="3.5724475252459031E-2"/>
    <n v="1.3610286075842026E-2"/>
    <n v="1281.238090888"/>
    <n v="10621.733228480001"/>
    <n v="4.7954211502262423E-2"/>
    <n v="8.722200448746209E-2"/>
    <n v="560.78165205000005"/>
    <n v="7650.2341988619992"/>
    <n v="-2.0911418927277103E-2"/>
    <n v="-0.10454050558117001"/>
    <n v="561.20960941300007"/>
    <n v="264.93619715800003"/>
    <n v="0.13145372843248504"/>
    <n v="-0.17774867036176023"/>
    <n v="86.097928316000008"/>
    <n v="4.2071378241344139E-2"/>
    <n v="49.111768249000001"/>
    <n v="2.3998251973281714E-2"/>
    <n v="277.24596907999995"/>
    <n v="48.892332154396492"/>
    <n v="169.92624759"/>
    <n v="23.350496959093576"/>
    <n v="109.29658927087414"/>
    <n v="0"/>
    <n v="0"/>
    <n v="3.7126650678920812"/>
    <n v="107.31972148999995"/>
    <n v="169.92624759"/>
    <n v="1876.1431719349998"/>
    <n v="0.91676920182903188"/>
    <n v="8129.8487223100001"/>
    <n v="25989.299355279003"/>
    <n v="-3.1656169530775435E-2"/>
    <n v="8.6965358192536035E-2"/>
    <n v="8.6986829229449558E-2"/>
    <n v="1018.3175989209999"/>
    <n v="4002.3328267829997"/>
    <n v="13213.000023499999"/>
    <n v="2.0023060021008288E-3"/>
    <n v="4.8265867494980963E-3"/>
    <n v="5.64185206186123E-2"/>
    <n v="691.82088617299996"/>
    <n v="326.49671274799994"/>
    <n v="177.742523105"/>
    <n v="22.770598943"/>
    <n v="3.2609775789130908"/>
    <n v="1.1126754146706641E-2"/>
    <n v="331.37722629799998"/>
    <n v="295.84329470599994"/>
    <n v="30.091929961999995"/>
    <n v="380.41137965999997"/>
    <n v="472.638141701"/>
    <n v="1292.3191589299988"/>
    <n v="0.28382635363163256"/>
    <n v="0.16302629965078186"/>
    <n v="-0.15502453608265809"/>
    <n v="52.274412516822764"/>
    <n v="0.18588636630427779"/>
    <n v="0.63148613685953159"/>
    <n v="403.18197860299995"/>
    <n v="0.19701312045098443"/>
    <n v="280.27132817200004"/>
    <n v="821.40917963599998"/>
    <n v="3736.9787007499999"/>
    <n v="4.5142418479604762E-2"/>
    <n v="-1.4417537334079245E-2"/>
    <n v="3.5174027548922071E-2"/>
    <n v="38.513619226100893"/>
    <n v="0.13695336564256042"/>
    <n v="0.40137802341239726"/>
    <n v="1.8260583904187055"/>
    <n v="173.31122575600003"/>
    <n v="23.815645360195756"/>
    <n v="0"/>
    <n v="0"/>
    <n v="106.96010241600001"/>
    <n v="14.697973865905135"/>
    <n v="2156.4145001070001"/>
    <n v="1.0537225674715924"/>
    <n v="100.14005148799993"/>
    <n v="-348.77103793499998"/>
    <n v="-2444.6595418200013"/>
    <n v="13.760793290721875"/>
    <n v="-335.93406555425145"/>
    <n v="2.5580130226202829"/>
    <n v="-0.18327993838938461"/>
    <n v="0.1749870456524445"/>
    <n v="4.8933000661717359E-2"/>
    <n v="-1.1945722535591741"/>
    <n v="122.91065043099992"/>
    <n v="-1428.5347842710009"/>
    <n v="6.0059754808424001E-2"/>
    <n v="-0.69804730979587892"/>
    <n v="1114.413549244"/>
    <n v="94.132817537072853"/>
    <n v="2397.2028147423594"/>
    <n v="29569.725896194148"/>
    <n v="3.3333328832989562E-2"/>
    <n v="1959.0392959646915"/>
    <n v="19828.912280568671"/>
    <n v="-2.3419859232950535E-2"/>
    <n v="1993.080862788483"/>
    <n v="28166.519049923088"/>
    <n v="4.7690280300579646E-2"/>
    <n v="297.7402945169672"/>
    <n v="4062.2957467955994"/>
    <n v="3.3607060378515463E-4"/>
  </r>
  <r>
    <x v="160"/>
    <x v="4"/>
    <x v="4"/>
    <x v="13"/>
    <n v="204647.27307504832"/>
    <n v="5670.5408979978356"/>
    <n v="2503.5869280660004"/>
    <n v="1.2233668645796634"/>
    <n v="11106.073792077001"/>
    <n v="27139.010617468"/>
    <n v="5.4509447875917827E-2"/>
    <n v="-5.3891684544202456E-2"/>
    <n v="6.8445469192222053E-2"/>
    <n v="1969.6048592640002"/>
    <n v="0.96243884888791364"/>
    <n v="7899.3401625010001"/>
    <n v="18527.352325914999"/>
    <n v="0.13601445927448808"/>
    <n v="5.9036111801363589E-2"/>
    <n v="2.9537117350750597E-2"/>
    <n v="1337.3660351000001"/>
    <n v="10829.546687584001"/>
    <n v="7.1358821902761882E-2"/>
    <n v="0.18397856241508492"/>
    <n v="565.20774342999994"/>
    <n v="7630.5786028419989"/>
    <n v="-1.8136698969121956E-2"/>
    <n v="-3.3607160329939711E-2"/>
    <n v="551.44107655400001"/>
    <n v="290.62940420300004"/>
    <n v="0.17070386361799628"/>
    <n v="-7.1585097945226939E-2"/>
    <n v="69.819766013999995"/>
    <n v="3.411712502438069E-2"/>
    <n v="68.945188874999999"/>
    <n v="3.3689766708846589E-2"/>
    <n v="395.21711391299993"/>
    <n v="69.696545889042767"/>
    <n v="169.51257126200002"/>
    <n v="23.2936514277174"/>
    <n v="132.59024069859154"/>
    <n v="126.3381974"/>
    <n v="17.360824098958517"/>
    <n v="21.073489166850599"/>
    <n v="99.366345250999913"/>
    <n v="295.85076866200001"/>
    <n v="2089.3681252820002"/>
    <n v="1.0209606479905482"/>
    <n v="10219.216847592001"/>
    <n v="26064.270513005002"/>
    <n v="3.7217668083049382E-2"/>
    <n v="7.6409876942419741E-2"/>
    <n v="7.6649042206553997E-2"/>
    <n v="997.34287980200008"/>
    <n v="4999.6757065849997"/>
    <n v="13197.218706669999"/>
    <n v="-1.5576882757773358E-2"/>
    <n v="6.8921927009846229E-4"/>
    <n v="4.9561137199477079E-2"/>
    <n v="669.325814186"/>
    <n v="328.01706561600008"/>
    <n v="185.33233860999999"/>
    <n v="63.103499092999996"/>
    <n v="9.0370523941134593"/>
    <n v="3.0835250401728371E-2"/>
    <n v="374.75303312999995"/>
    <n v="366.76680859800001"/>
    <n v="102.069566049"/>
    <n v="414.21880278400022"/>
    <n v="886.85694448500021"/>
    <n v="1074.7401044629987"/>
    <n v="-0.34438080466702248"/>
    <n v="-0.1457615674902748"/>
    <n v="-9.8196025948860233E-2"/>
    <n v="56.920075809267615"/>
    <n v="0.20240621658911517"/>
    <n v="0.52516707812122654"/>
    <n v="477.3223018770002"/>
    <n v="0.23324146699084353"/>
    <n v="470.21550394600007"/>
    <n v="1291.624683582"/>
    <n v="3959.7649018419993"/>
    <n v="0.90040346281644323"/>
    <n v="0.19500337825437608"/>
    <n v="0.1045009987366754"/>
    <n v="64.614889404854225"/>
    <n v="0.22976876108853034"/>
    <n v="0.63114678450092754"/>
    <n v="1.9349218987100174"/>
    <n v="303.36091412600001"/>
    <n v="41.686485774101648"/>
    <n v="0"/>
    <n v="0"/>
    <n v="166.85458982000006"/>
    <n v="22.928403630752573"/>
    <n v="2559.5836292280001"/>
    <n v="1.2507294090790786"/>
    <n v="-55.996701161999852"/>
    <n v="-404.76773909699983"/>
    <n v="-2885.0247973790015"/>
    <n v="-7.6948135955866137"/>
    <n v="-396.44706873449718"/>
    <n v="-1.1456849175652462"/>
    <n v="8.485980068560961"/>
    <n v="0.20543384359736505"/>
    <n v="-2.736254449941521E-2"/>
    <n v="-1.4097548205887913"/>
    <n v="7.1067979310001448"/>
    <n v="-1837.8759190210012"/>
    <n v="3.472705902313166E-3"/>
    <n v="-0.89807007511261328"/>
    <n v="1084.8553830119999"/>
    <n v="94.584139264990327"/>
    <n v="2646.9415987937059"/>
    <n v="29322.275271239156"/>
    <n v="2.9661918266564724E-2"/>
    <n v="2082.3838696104053"/>
    <n v="20014.892358961592"/>
    <n v="-8.4605169916958101E-3"/>
    <n v="2209.004745952544"/>
    <n v="28172.188325720941"/>
    <n v="3.7642814844714101E-2"/>
    <n v="497.1399090799224"/>
    <n v="4288.7989501445245"/>
    <n v="6.5817871530132965E-2"/>
  </r>
  <r>
    <x v="161"/>
    <x v="5"/>
    <x v="5"/>
    <x v="13"/>
    <n v="204647.27307504832"/>
    <n v="5670.5408979978356"/>
    <n v="2120.2597852710001"/>
    <n v="1.0360557232997958"/>
    <n v="13226.333577348001"/>
    <n v="27083.122101526998"/>
    <n v="4.077735954117756E-2"/>
    <n v="-2.5682310304804501E-2"/>
    <n v="4.9839980159927633E-2"/>
    <n v="1500.097742528"/>
    <n v="0.73301623812885286"/>
    <n v="9399.4379050290008"/>
    <n v="18631.054052972999"/>
    <n v="7.4263837700149882E-2"/>
    <n v="6.1437354936006772E-2"/>
    <n v="3.2425776601433309E-2"/>
    <n v="882.76883738999993"/>
    <n v="10944.815226541001"/>
    <n v="8.4606920030804389E-2"/>
    <n v="0.15018696304397916"/>
    <n v="613.28520026000012"/>
    <n v="7587.5048592419998"/>
    <n v="-3.1563415701466258E-2"/>
    <n v="-6.5625286290282303E-2"/>
    <n v="552.69549278"/>
    <n v="310.34171366299995"/>
    <n v="0.14619975952058861"/>
    <n v="-7.8119946248047856E-2"/>
    <n v="178.85113111599998"/>
    <n v="8.7394827416249835E-2"/>
    <n v="50.440711433000004"/>
    <n v="2.4647634280717909E-2"/>
    <n v="390.87020019400001"/>
    <n v="68.929967568351231"/>
    <n v="172.634485254"/>
    <n v="23.722650738951749"/>
    <n v="156.3128914375433"/>
    <n v="111.53113999999999"/>
    <n v="15.326105191812054"/>
    <n v="36.399594358662654"/>
    <n v="106.70457494000001"/>
    <n v="284.16562525400002"/>
    <n v="2015.4368392459999"/>
    <n v="0.98483444658795838"/>
    <n v="12234.653686838001"/>
    <n v="25970.321956719999"/>
    <n v="-4.4538355335180468E-2"/>
    <n v="5.4422250931876803E-2"/>
    <n v="6.8542752578576671E-2"/>
    <n v="1055.1315176850001"/>
    <n v="6054.80722427"/>
    <n v="13234.699052367001"/>
    <n v="3.6830248643827224E-2"/>
    <n v="6.8048950457715307E-3"/>
    <n v="4.6629212518320529E-2"/>
    <n v="714.90733641500003"/>
    <n v="340.22418127000003"/>
    <n v="188.21906006099999"/>
    <n v="11.415238760999999"/>
    <n v="1.6347763952429581"/>
    <n v="5.57800677696487E-3"/>
    <n v="348.70485776200002"/>
    <n v="298.02015229099999"/>
    <n v="113.946012686"/>
    <n v="104.82294602500019"/>
    <n v="991.6798905100004"/>
    <n v="1112.8001448069988"/>
    <n v="0.57007764949378892"/>
    <n v="-0.10250926991354692"/>
    <n v="-0.2546308344865873"/>
    <n v="14.404295493570586"/>
    <n v="5.1221276711837488E-2"/>
    <n v="0.54376495131645974"/>
    <n v="116.23818478600019"/>
    <n v="5.6799283488802352E-2"/>
    <n v="393.31358946200004"/>
    <n v="1684.938273044"/>
    <n v="4129.4074287250005"/>
    <n v="0.75844646565794704"/>
    <n v="0.29161008753114537"/>
    <n v="0.13354423655911263"/>
    <n v="54.047375876044967"/>
    <n v="0.19219097501375645"/>
    <n v="0.82333775951468402"/>
    <n v="2.0178169817150029"/>
    <n v="237.98669741800001"/>
    <n v="32.703056374033423"/>
    <n v="0"/>
    <n v="0"/>
    <n v="155.32689204400003"/>
    <n v="21.34431950201154"/>
    <n v="2408.7504287080001"/>
    <n v="1.1770254216017149"/>
    <n v="-288.49064343699985"/>
    <n v="-693.25838253399968"/>
    <n v="-3016.6072839180015"/>
    <n v="-39.64308038247438"/>
    <n v="-414.5285393452782"/>
    <n v="0.83859557807779761"/>
    <n v="2.4736167437725656"/>
    <n v="0.40309586600050373"/>
    <n v="-0.14096969830191897"/>
    <n v="-1.4740520303985434"/>
    <n v="-277.07540467599983"/>
    <n v="-1983.5047380220012"/>
    <n v="-0.13539169152495409"/>
    <n v="-0.96923096419399135"/>
    <n v="1143.2719707460001"/>
    <n v="94.842037395228886"/>
    <n v="2235.5696308329852"/>
    <n v="29155.563040734196"/>
    <n v="9.9952655032118365E-3"/>
    <n v="1581.680216628775"/>
    <n v="20055.070639651596"/>
    <n v="-7.3769670322559877E-3"/>
    <n v="2125.0459127603981"/>
    <n v="27968.652922845336"/>
    <n v="2.8231593198075444E-2"/>
    <n v="414.70385945313535"/>
    <n v="4456.5890600887415"/>
    <n v="9.1440758096836827E-2"/>
  </r>
  <r>
    <x v="162"/>
    <x v="6"/>
    <x v="6"/>
    <x v="13"/>
    <n v="204647.27307504832"/>
    <n v="5670.5408979978356"/>
    <n v="2284.9892885099998"/>
    <n v="1.116550078667331"/>
    <n v="15511.322865858001"/>
    <n v="27198.026334003"/>
    <n v="4.255269982957488E-2"/>
    <n v="5.2949183791900056E-2"/>
    <n v="6.1162637745868054E-2"/>
    <n v="1714.3391355309998"/>
    <n v="0.83770436310789087"/>
    <n v="11113.77704056"/>
    <n v="18631.082900389003"/>
    <n v="1.6827418116704962E-5"/>
    <n v="5.1475494586747716E-2"/>
    <n v="3.2808843715406377E-2"/>
    <n v="1195.6065315839996"/>
    <n v="11130.502862808"/>
    <n v="0.103283845661573"/>
    <n v="0.18386390939711528"/>
    <n v="548.56958391600006"/>
    <n v="7445.6640699850004"/>
    <n v="-5.090285088070956E-2"/>
    <n v="-0.2054441746075244"/>
    <n v="585.71969839300004"/>
    <n v="287.79593075300005"/>
    <n v="0.23437568490125926"/>
    <n v="-0.21576632892895031"/>
    <n v="86.914524073999999"/>
    <n v="4.2470404207207137E-2"/>
    <n v="493.93524095700002"/>
    <n v="0.24135930742446976"/>
    <n v="-10.19961205200002"/>
    <n v="-1.7987017879725224"/>
    <n v="171.793434225"/>
    <n v="23.607077307691782"/>
    <n v="179.91996874523508"/>
    <n v="15.9079508"/>
    <n v="2.1859987026669927"/>
    <n v="38.585593061329647"/>
    <n v="-197.90099707700003"/>
    <n v="187.70138502500001"/>
    <n v="2270.6126700519999"/>
    <n v="1.1095250065801365"/>
    <n v="14505.266356890001"/>
    <n v="25970.310812285996"/>
    <n v="-4.9080935070611176E-6"/>
    <n v="4.5514558142040418E-2"/>
    <n v="5.3913056224573319E-2"/>
    <n v="1027.5075199579999"/>
    <n v="7082.3147442279997"/>
    <n v="13253.604843286999"/>
    <n v="1.874455533407815E-2"/>
    <n v="8.5197241732877238E-3"/>
    <n v="4.0596174026631626E-2"/>
    <n v="692.02825034600005"/>
    <n v="335.47926961199983"/>
    <n v="170.836014363"/>
    <n v="323.09803095500001"/>
    <n v="46.270870492807958"/>
    <n v="0.15788044770892862"/>
    <n v="321.222109612"/>
    <n v="342.465321668"/>
    <n v="85.483673495999994"/>
    <n v="14.376618457999939"/>
    <n v="1006.0565089680003"/>
    <n v="1227.7155217169995"/>
    <n v="-1.1429957827146198"/>
    <n v="1.6408102599827501E-3"/>
    <n v="0.24186408029527295"/>
    <n v="1.9755699331133338"/>
    <n v="7.0250720871945062E-3"/>
    <n v="0.59991785048939861"/>
    <n v="337.47464941299995"/>
    <n v="0.16490551979612311"/>
    <n v="408.60933009700005"/>
    <n v="2093.5476031409999"/>
    <n v="4251.2376022339995"/>
    <n v="0.42482227424926444"/>
    <n v="0.31561710517461905"/>
    <n v="0.17875341691920488"/>
    <n v="56.149247424732486"/>
    <n v="0.19966517215558241"/>
    <n v="1.0230029316702665"/>
    <n v="2.077348766174365"/>
    <n v="284.11322647200001"/>
    <n v="39.041555526958597"/>
    <n v="0"/>
    <n v="0"/>
    <n v="124.49610362500005"/>
    <n v="17.107691897773883"/>
    <n v="2679.222000149"/>
    <n v="1.309190178735719"/>
    <n v="-394.23271163900012"/>
    <n v="-1087.4910941729997"/>
    <n v="-3023.5220805170006"/>
    <n v="-54.173677491619145"/>
    <n v="-415.47873944236551"/>
    <n v="1.7853025461745498E-2"/>
    <n v="0.85295311517384254"/>
    <n v="0.15492113592343171"/>
    <n v="-0.19264010006838789"/>
    <n v="-1.4774309156849665"/>
    <n v="-71.134680684000102"/>
    <n v="-1807.0886311190006"/>
    <n v="-3.4759652359459277E-2"/>
    <n v="-0.88302600076977555"/>
    <n v="1102.9699692740001"/>
    <n v="93.939393939393938"/>
    <n v="2432.4079522848388"/>
    <n v="29210.992234608915"/>
    <n v="2.1635795155898307E-2"/>
    <n v="1824.9416604039677"/>
    <n v="20002.261412438074"/>
    <n v="-6.308437270174494E-3"/>
    <n v="2417.1038100553551"/>
    <n v="27898.653953050558"/>
    <n v="1.4704624178387693E-2"/>
    <n v="434.9712223613227"/>
    <n v="4577.439892712785"/>
    <n v="0.13564407225992281"/>
  </r>
  <r>
    <x v="163"/>
    <x v="7"/>
    <x v="7"/>
    <x v="13"/>
    <n v="204647.27307504832"/>
    <n v="5670.5408979978356"/>
    <n v="2562.3335442820003"/>
    <n v="1.2520731431111425"/>
    <n v="18073.65641014"/>
    <n v="27821.692854489997"/>
    <n v="7.4732922930599077E-2"/>
    <n v="0.32169862737240673"/>
    <n v="7.1505572145232899E-2"/>
    <n v="1482.3576739470002"/>
    <n v="0.72434763076632325"/>
    <n v="12596.134714507001"/>
    <n v="18856.634731798003"/>
    <n v="0.17946434029421732"/>
    <n v="6.5076906230285614E-2"/>
    <n v="4.2114559455854961E-2"/>
    <n v="736.35944490599991"/>
    <n v="11239.830376195001"/>
    <n v="0.11130288629034468"/>
    <n v="0.17435717049074584"/>
    <n v="693.45206919000009"/>
    <n v="7475.0060340459995"/>
    <n v="-4.5628726486909965E-2"/>
    <n v="4.4182378545949641E-2"/>
    <n v="525.80652653999994"/>
    <n v="350.06090132700001"/>
    <n v="0.13240382512839211"/>
    <n v="-1.8755842968368741E-2"/>
    <n v="122.560667181"/>
    <n v="5.9888737015349587E-2"/>
    <n v="61.386517261999998"/>
    <n v="2.9996254696972344E-2"/>
    <n v="896.028685892"/>
    <n v="158.01467655552423"/>
    <n v="761.61594965500001"/>
    <n v="104.65782166464329"/>
    <n v="284.57779040987839"/>
    <n v="0"/>
    <n v="0"/>
    <n v="38.585593061329647"/>
    <n v="134.41273623699999"/>
    <n v="761.61594965500001"/>
    <n v="1973.653601061"/>
    <n v="0.96441724895949199"/>
    <n v="16478.919957951002"/>
    <n v="25789.273957502995"/>
    <n v="-8.4019889860275643E-2"/>
    <n v="2.8101406750452362E-2"/>
    <n v="3.2642340513993506E-2"/>
    <n v="1012.276711703"/>
    <n v="8094.5914559309995"/>
    <n v="13253.50553025"/>
    <n v="-9.8098961821557751E-5"/>
    <n v="7.4338961318074492E-3"/>
    <n v="3.3184725881901134E-2"/>
    <n v="692.31747305299996"/>
    <n v="319.95923865000009"/>
    <n v="183.31216261399999"/>
    <n v="64.470358155"/>
    <n v="9.2328002866424974"/>
    <n v="3.1503160138057353E-2"/>
    <n v="312.47085039299998"/>
    <n v="309.959534443"/>
    <n v="91.163983752999997"/>
    <n v="588.67994322100026"/>
    <n v="1594.7364521890006"/>
    <n v="2032.4188969869999"/>
    <n v="-3.7250744867689689"/>
    <n v="1.022788846850613"/>
    <n v="1.0509074704501784"/>
    <n v="80.893737247866355"/>
    <n v="0.28765589415165055"/>
    <n v="0.99313265525002647"/>
    <n v="653.15030137600024"/>
    <n v="0.31915905428970792"/>
    <n v="419.098312652"/>
    <n v="2512.6459157929999"/>
    <n v="4358.9112217519996"/>
    <n v="0.34574528575250163"/>
    <n v="0.32054826339597642"/>
    <n v="0.18435918981338717"/>
    <n v="57.590596002295761"/>
    <n v="0.20479056786567007"/>
    <n v="1.2277934995359363"/>
    <n v="2.1299630120912965"/>
    <n v="313.40273666999997"/>
    <n v="43.066387643900995"/>
    <n v="0"/>
    <n v="0"/>
    <n v="105.69557598200004"/>
    <n v="14.524208358394761"/>
    <n v="2392.7519137130002"/>
    <n v="1.1692078168251621"/>
    <n v="169.58163056900025"/>
    <n v="-917.90946360399948"/>
    <n v="-2326.4923247650004"/>
    <n v="23.303141245570597"/>
    <n v="-319.69606064541051"/>
    <n v="-1.3215133820224751"/>
    <n v="-0.17627840501876746"/>
    <n v="-0.13494360455221144"/>
    <n v="8.2865326285980478E-2"/>
    <n v="-1.1368303568412701"/>
    <n v="234.05198872400024"/>
    <n v="-1253.7066618440001"/>
    <n v="0.11436848642403781"/>
    <n v="-0.61261830807989326"/>
    <n v="1090.8935558129999"/>
    <n v="94.132817537072853"/>
    <n v="2722.0406350557414"/>
    <n v="29808.034598352966"/>
    <n v="3.174961071185467E-2"/>
    <n v="1574.7512001998612"/>
    <n v="20199.411296894872"/>
    <n v="3.0160445383133894E-3"/>
    <n v="2096.6689967435691"/>
    <n v="27633.538570278903"/>
    <n v="-5.3018366841931508E-3"/>
    <n v="445.22019378304935"/>
    <n v="4681.3034087213937"/>
    <n v="0.1413622183427421"/>
  </r>
  <r>
    <x v="164"/>
    <x v="8"/>
    <x v="8"/>
    <x v="13"/>
    <n v="204647.27307504832"/>
    <n v="5670.5408979978356"/>
    <n v="2603.2254022309999"/>
    <n v="1.2720547716638002"/>
    <n v="20676.881812371001"/>
    <n v="28258.923939618002"/>
    <n v="8.9238627898543088E-2"/>
    <n v="0.20186160308711809"/>
    <n v="9.5157127424714494E-2"/>
    <n v="1845.3134970729998"/>
    <n v="0.90170441528252643"/>
    <n v="14441.448211580002"/>
    <n v="19023.262767422999"/>
    <n v="9.9261022658330367E-2"/>
    <n v="6.9325968097702972E-2"/>
    <n v="5.0538237264209585E-2"/>
    <n v="1151.5700319039997"/>
    <n v="11410.602488140001"/>
    <n v="0.12657840363028616"/>
    <n v="0.17411549155012351"/>
    <n v="724.90085286699991"/>
    <n v="7533.7670214250002"/>
    <n v="-3.9719307233024637E-2"/>
    <n v="8.8211185703400252E-2"/>
    <n v="553.15927331099999"/>
    <n v="375.08424300199999"/>
    <n v="0.16777938853472318"/>
    <n v="2.8172612533470032E-2"/>
    <n v="159.14570313499999"/>
    <n v="7.7765855730038497E-2"/>
    <n v="60.116613728000004"/>
    <n v="2.9375721857751814E-2"/>
    <n v="538.64958829500006"/>
    <n v="94.990865595412131"/>
    <n v="400.75938085199999"/>
    <n v="55.070542877470999"/>
    <n v="339.64833328734937"/>
    <n v="33.360839999999996"/>
    <n v="4.5842958578851718"/>
    <n v="43.16988891921482"/>
    <n v="104.52936744300007"/>
    <n v="434.12022085199999"/>
    <n v="2130.8788707849999"/>
    <n v="1.0412446932549955"/>
    <n v="18609.798828736002"/>
    <n v="25897.100108307997"/>
    <n v="5.3298734995925079E-2"/>
    <n v="3.0925293076633276E-2"/>
    <n v="3.0530825390786109E-2"/>
    <n v="1017.1350831300002"/>
    <n v="9111.7265390609991"/>
    <n v="13215.123989751"/>
    <n v="-3.6362800584835209E-2"/>
    <n v="2.3485033480390438E-3"/>
    <n v="2.3586252623947646E-2"/>
    <n v="690.83780014900003"/>
    <n v="326.29728298100019"/>
    <n v="172.85301700100001"/>
    <n v="48.008867545000001"/>
    <n v="6.8753501409931435"/>
    <n v="2.3459324340664035E-2"/>
    <n v="445.57430110299998"/>
    <n v="348.99125207399999"/>
    <n v="98.316349931999994"/>
    <n v="472.34653144599997"/>
    <n v="2067.0829836350003"/>
    <n v="2361.8238313100001"/>
    <n v="2.3044721827163417"/>
    <n v="1.2195037877411741"/>
    <n v="2.505910433690242"/>
    <n v="64.907725572687198"/>
    <n v="0.23081007840880485"/>
    <n v="1.1540949438617105"/>
    <n v="520.35539899100002"/>
    <n v="0.25426940274946891"/>
    <n v="365.21336429000002"/>
    <n v="2877.8592800829997"/>
    <n v="4340.5276039300006"/>
    <n v="-4.7924302534352203E-2"/>
    <n v="0.25872639511043349"/>
    <n v="0.1509460102261031"/>
    <n v="50.185969932380466"/>
    <n v="0.17845992218819784"/>
    <n v="1.406253421724134"/>
    <n v="2.1209799371908762"/>
    <n v="227.87319914700001"/>
    <n v="31.313305149769462"/>
    <n v="0"/>
    <n v="0"/>
    <n v="137.34016514300001"/>
    <n v="18.872664782611004"/>
    <n v="2496.0922350749997"/>
    <n v="1.2197046154431934"/>
    <n v="107.13316715599996"/>
    <n v="-810.77629644799958"/>
    <n v="-1978.7037726199999"/>
    <n v="14.72175564030673"/>
    <n v="-271.90452964624484"/>
    <n v="-1.4451725323366311"/>
    <n v="-0.40164097023071621"/>
    <n v="-0.36121398442095043"/>
    <n v="5.2350156220606979E-2"/>
    <n v="-0.96688499332916544"/>
    <n v="155.14203470099994"/>
    <n v="-918.69369628700031"/>
    <n v="7.5809480561271E-2"/>
    <n v="-0.44891567939441668"/>
    <n v="1092.6644116560001"/>
    <n v="94.326241134751783"/>
    <n v="2759.8103888313608"/>
    <n v="30190.30982382498"/>
    <n v="5.4948246840417214E-2"/>
    <n v="1956.3097976488191"/>
    <n v="20313.087583782297"/>
    <n v="1.1352444072443291E-2"/>
    <n v="2259.0520359449997"/>
    <n v="27671.957365821228"/>
    <n v="-7.2875723854931573E-3"/>
    <n v="387.18108545030077"/>
    <n v="4647.4236879043829"/>
    <n v="0.10937625785481253"/>
  </r>
  <r>
    <x v="165"/>
    <x v="9"/>
    <x v="9"/>
    <x v="13"/>
    <n v="204647.27307504832"/>
    <n v="5670.5408979978356"/>
    <n v="2133.5261382980002"/>
    <n v="1.0425382690125524"/>
    <n v="22810.407950669"/>
    <n v="28247.237548605997"/>
    <n v="7.9624780751114788E-2"/>
    <n v="-5.4476611768433658E-3"/>
    <n v="9.0036771241709834E-2"/>
    <n v="1488.2489533030002"/>
    <n v="0.72722637880311713"/>
    <n v="15929.697164883002"/>
    <n v="19015.591286732997"/>
    <n v="-5.1282678648374436E-3"/>
    <n v="6.1901342536956783E-2"/>
    <n v="5.4032652580347396E-2"/>
    <n v="842.65484034300016"/>
    <n v="11435.149810561003"/>
    <n v="0.11827195261191936"/>
    <n v="3.0005007756621849E-2"/>
    <n v="679.42526999699987"/>
    <n v="7529.0441545229996"/>
    <n v="-2.9207032923778242E-2"/>
    <n v="-6.9032810984579474E-3"/>
    <n v="519.13609340000005"/>
    <n v="333.816854046"/>
    <n v="4.5507214614434632E-2"/>
    <n v="-6.2946316693463844E-2"/>
    <n v="72.478298512999999"/>
    <n v="3.5416205368356282E-2"/>
    <n v="59.966103193000002"/>
    <n v="2.9302175539377556E-2"/>
    <n v="512.83278328900008"/>
    <n v="90.43807151978605"/>
    <n v="283.28251901300001"/>
    <n v="38.927403462340081"/>
    <n v="378.57573674968944"/>
    <n v="120.12840019000001"/>
    <n v="16.507501831650206"/>
    <n v="59.67739075086503"/>
    <n v="109.42186408600006"/>
    <n v="403.41091920300005"/>
    <n v="2114.9638691660002"/>
    <n v="1.0334678969264348"/>
    <n v="20724.762697902002"/>
    <n v="26075.724160828002"/>
    <n v="9.2248298043780874E-2"/>
    <n v="3.6865999224366952E-2"/>
    <n v="3.3603028541890012E-2"/>
    <n v="1022.4172562060003"/>
    <n v="10134.143795266998"/>
    <n v="13202.116089368003"/>
    <n v="-1.256285913107591E-2"/>
    <n v="8.2372551437326358E-4"/>
    <n v="1.6729312744629743E-2"/>
    <n v="691.13797934499996"/>
    <n v="331.27927686100031"/>
    <n v="178.80301656399999"/>
    <n v="134.51157997199999"/>
    <n v="19.263403983833765"/>
    <n v="6.5728498577487457E-2"/>
    <n v="334.80513602799999"/>
    <n v="353.17803569199998"/>
    <n v="91.248844703999993"/>
    <n v="18.562269131999983"/>
    <n v="2085.6452527670003"/>
    <n v="2171.5133877779995"/>
    <n v="-0.91113119135930454"/>
    <n v="0.82919352268339575"/>
    <n v="2.1653088032403001"/>
    <n v="2.5507431316111138"/>
    <n v="9.0703720861175716E-3"/>
    <n v="1.0611005732686509"/>
    <n v="153.07384910399998"/>
    <n v="7.4798870663605022E-2"/>
    <n v="565.45216403699999"/>
    <n v="3443.3114441199996"/>
    <n v="4481.1828975589997"/>
    <n v="0.33111188765092914"/>
    <n v="0.27006823706864358"/>
    <n v="0.14594468444219566"/>
    <n v="77.701880810765743"/>
    <n v="0.27630574086840493"/>
    <n v="1.6825591625925389"/>
    <n v="2.1897105347285324"/>
    <n v="420.876588341"/>
    <n v="57.83495861052927"/>
    <n v="0"/>
    <n v="0"/>
    <n v="144.57557569599999"/>
    <n v="19.866922200236473"/>
    <n v="2680.4160332030001"/>
    <n v="1.3097736377948399"/>
    <n v="-546.88989490500001"/>
    <n v="-1357.6661913529997"/>
    <n v="-2309.6695097810007"/>
    <n v="-75.151137679154616"/>
    <n v="-317.38434544132332"/>
    <n v="1.5327869777007246"/>
    <n v="-0.1357530167927623"/>
    <n v="-0.28369797646035644"/>
    <n v="-0.26723536878228732"/>
    <n v="-1.1286099614598812"/>
    <n v="-412.37831493300001"/>
    <n v="-1133.8733371850005"/>
    <n v="-0.20150687020479988"/>
    <n v="-0.55406227512701145"/>
    <n v="1095.2509358299999"/>
    <n v="94.132817537072853"/>
    <n v="2266.5061921234237"/>
    <n v="30095.407475877561"/>
    <n v="4.9818906995095169E-2"/>
    <n v="1581.0096757348995"/>
    <n v="20247.416923730718"/>
    <n v="1.4627923750264227E-2"/>
    <n v="2246.7869596414153"/>
    <n v="27787.25883531506"/>
    <n v="-4.6789527526609476E-3"/>
    <n v="600.69610028862121"/>
    <n v="4780.511593726852"/>
    <n v="0.10345348110333186"/>
  </r>
  <r>
    <x v="166"/>
    <x v="10"/>
    <x v="10"/>
    <x v="13"/>
    <n v="204647.27307504832"/>
    <n v="5670.5408979978356"/>
    <n v="2725.3397179019998"/>
    <n v="1.3317254009549213"/>
    <n v="25535.747668570999"/>
    <n v="28672.149585212999"/>
    <n v="8.9943017921313428E-2"/>
    <n v="0.18471001721201685"/>
    <n v="9.6113449611430202E-2"/>
    <n v="1797.2749911819999"/>
    <n v="0.87823060829298349"/>
    <n v="17726.972156065003"/>
    <n v="19204.946096371001"/>
    <n v="0.1177638117933022"/>
    <n v="6.7309388599906095E-2"/>
    <n v="6.3834946666968762E-2"/>
    <n v="1095.9543170059999"/>
    <n v="11573.73439061"/>
    <n v="0.13551509073402634"/>
    <n v="0.14475554709875316"/>
    <n v="738.71830034000004"/>
    <n v="7613.2615661529999"/>
    <n v="-1.9171506840051977E-2"/>
    <n v="0.12867425099450935"/>
    <n v="515.45659934499997"/>
    <n v="383.21987487900003"/>
    <n v="0.10325030634553012"/>
    <n v="0.12316321421391052"/>
    <n v="231.26022003900002"/>
    <n v="0.1130043007972025"/>
    <n v="111.546340293"/>
    <n v="5.4506634081605221E-2"/>
    <n v="585.25816638799995"/>
    <n v="103.21028926793278"/>
    <n v="285.129998753"/>
    <n v="39.181275778493053"/>
    <n v="417.75701252818249"/>
    <n v="165.71934599999997"/>
    <n v="22.77240355576297"/>
    <n v="82.449794306628007"/>
    <n v="134.40882163499998"/>
    <n v="450.84934475299997"/>
    <n v="1982.6970439130002"/>
    <n v="0.96883628798019938"/>
    <n v="22707.459741815004"/>
    <n v="26152.874146326005"/>
    <n v="4.0487053393565509E-2"/>
    <n v="3.718116624712331E-2"/>
    <n v="3.8741953833634213E-2"/>
    <n v="1023.5518257130002"/>
    <n v="11157.695620979999"/>
    <n v="13175.575139712002"/>
    <n v="-2.5274861687029193E-2"/>
    <n v="-1.6285108550052607E-3"/>
    <n v="7.2328404681203384E-3"/>
    <n v="692.01764445000003"/>
    <n v="331.53418126300016"/>
    <n v="284.24988418500004"/>
    <n v="21.20064571"/>
    <n v="3.0361445692250015"/>
    <n v="1.0359603326952366E-2"/>
    <n v="294.60611304600008"/>
    <n v="310.91066068600003"/>
    <n v="48.177914572999995"/>
    <n v="742.6426739889996"/>
    <n v="2828.2879267560002"/>
    <n v="2519.2754388869994"/>
    <n v="0.88067641448864142"/>
    <n v="0.84243686950291097"/>
    <n v="1.5692152680258782"/>
    <n v="102.05059987268123"/>
    <n v="0.36288911297472187"/>
    <n v="1.2310329871647641"/>
    <n v="763.84331969899961"/>
    <n v="0.37324871630167422"/>
    <n v="409.467713178"/>
    <n v="3852.7791572979995"/>
    <n v="4513.3703297689999"/>
    <n v="8.5314377224846583E-2"/>
    <n v="0.24749865089940948"/>
    <n v="0.15163925996889338"/>
    <n v="56.267202548245763"/>
    <n v="0.20008461731510094"/>
    <n v="1.8826437799076401"/>
    <n v="2.2054387834984026"/>
    <n v="237.045564211"/>
    <n v="32.573730102195896"/>
    <n v="0"/>
    <n v="0"/>
    <n v="172.422148967"/>
    <n v="23.693472446049864"/>
    <n v="2392.1647570910004"/>
    <n v="1.1689209052953005"/>
    <n v="333.17496081099961"/>
    <n v="-1024.491230542"/>
    <n v="-1994.0948908820003"/>
    <n v="45.783397324435484"/>
    <n v="-274.01950755737391"/>
    <n v="17.930027750417718"/>
    <n v="-0.34045211416611609"/>
    <n v="-0.3213950969844821"/>
    <n v="0.16280449565962093"/>
    <n v="-0.97440579633363855"/>
    <n v="354.37560652099961"/>
    <n v="-840.93921681000097"/>
    <n v="0.17316409898657328"/>
    <n v="-0.41092129114352355"/>
    <n v="1098.7562752589999"/>
    <n v="95.099935525467444"/>
    <n v="2865.7640016718656"/>
    <n v="30439.642619819009"/>
    <n v="5.4402043416604151E-2"/>
    <n v="1889.880346659852"/>
    <n v="20374.834937122199"/>
    <n v="2.2961156188070708E-2"/>
    <n v="2084.8563492264839"/>
    <n v="27783.420140300084"/>
    <n v="-6.006285843421777E-4"/>
    <n v="430.56571060276474"/>
    <n v="4797.5354557208757"/>
    <n v="0.10797502506509504"/>
  </r>
  <r>
    <x v="167"/>
    <x v="11"/>
    <x v="11"/>
    <x v="13"/>
    <n v="204647.27307504832"/>
    <n v="5670.5408979978356"/>
    <n v="2899.8520721770001"/>
    <n v="1.4170001039366722"/>
    <n v="28435.599740747999"/>
    <n v="28435.599740747999"/>
    <n v="7.0419249931672034E-2"/>
    <n v="-7.5420769005989596E-2"/>
    <n v="7.0419249931672034E-2"/>
    <n v="1749.5577051760001"/>
    <n v="0.85491376400329644"/>
    <n v="19476.529861241004"/>
    <n v="19476.529861241004"/>
    <n v="0.18375409570061274"/>
    <n v="7.6824632612045862E-2"/>
    <n v="7.6824632612045862E-2"/>
    <n v="848.67410139900005"/>
    <n v="11734.845653652001"/>
    <n v="0.144954726420915"/>
    <n v="0.23432223798917273"/>
    <n v="799.93933895500004"/>
    <n v="7704.8435158810007"/>
    <n v="-6.9908774320740497E-3"/>
    <n v="0.1292877735459772"/>
    <n v="621.57077210399996"/>
    <n v="388.690347336"/>
    <n v="0.33185350403304503"/>
    <n v="0.12439629041055023"/>
    <n v="191.782368811"/>
    <n v="9.3713620479403847E-2"/>
    <n v="212.03512633900002"/>
    <n v="0.10361004236848172"/>
    <n v="746.47687185100006"/>
    <n v="131.64121117873734"/>
    <n v="402.91413122"/>
    <n v="55.366638934608623"/>
    <n v="473.12365146279109"/>
    <n v="10.072743200000001"/>
    <n v="1.3841508466004164"/>
    <n v="83.833945153228427"/>
    <n v="333.48999743100006"/>
    <n v="412.98687441999999"/>
    <n v="3440.3078962249997"/>
    <n v="1.6810914919757416"/>
    <n v="26147.767638040004"/>
    <n v="26147.767638040004"/>
    <n v="-1.4821172975055807E-3"/>
    <n v="3.1923980912542893E-2"/>
    <n v="3.1923980912542893E-2"/>
    <n v="2030.4671985169996"/>
    <n v="13188.162819496998"/>
    <n v="13188.162819496998"/>
    <n v="6.2380730207862722E-3"/>
    <n v="-4.2538148254656072E-4"/>
    <n v="-4.2538148254656072E-4"/>
    <n v="693.480653792"/>
    <n v="1336.9865447249995"/>
    <n v="277.156523101"/>
    <n v="26.468198454000003"/>
    <n v="3.790510821817874"/>
    <n v="1.2933570067309705E-2"/>
    <n v="447.66397796399997"/>
    <n v="537.61130320599989"/>
    <n v="120.94069498299999"/>
    <n v="-540.45582404799961"/>
    <n v="2287.8321027080005"/>
    <n v="2287.8321027080005"/>
    <n v="0.7489772914197379"/>
    <n v="0.86599199779465197"/>
    <n v="0.86599199779465197"/>
    <n v="-74.266996740884281"/>
    <n v="-0.26409138803906929"/>
    <n v="1.1179392074621028"/>
    <n v="-513.98762559399961"/>
    <n v="-0.25115781797175957"/>
    <n v="650.00079126600008"/>
    <n v="4502.7799485639998"/>
    <n v="4502.7799485639998"/>
    <n v="-1.6031672305558686E-2"/>
    <n v="0.2010633203710317"/>
    <n v="0.2010633203710317"/>
    <n v="89.320171045537492"/>
    <n v="0.31762005987132386"/>
    <n v="2.2002638397789638"/>
    <n v="2.2002638397789638"/>
    <n v="283.60696746100001"/>
    <n v="38.971987701713665"/>
    <n v="0"/>
    <n v="0"/>
    <n v="366.39382380500007"/>
    <n v="50.34818334382382"/>
    <n v="4090.3086874909995"/>
    <n v="1.9987115518470651"/>
    <n v="-1190.4566153139997"/>
    <n v="-2214.9478458559997"/>
    <n v="-2214.9478458559997"/>
    <n v="-163.58716778642176"/>
    <n v="-304.36812248100898"/>
    <n v="0.22777652767580814"/>
    <n v="-0.12207221812016933"/>
    <n v="-0.12207221812016933"/>
    <n v="-0.58171144791039309"/>
    <n v="-1.0823246323168614"/>
    <n v="-1163.9884168599997"/>
    <n v="-1063.5043461079997"/>
    <n v="-0.56877787784308342"/>
    <n v="-0.5196767736641138"/>
    <n v="2177.8580257650001"/>
    <n v="95.68020631850419"/>
    <n v="3030.7753126324305"/>
    <n v="30063.863749880191"/>
    <n v="2.8914292060086888E-2"/>
    <n v="1828.5471703018707"/>
    <n v="20598.103689066502"/>
    <n v="3.4756345784711762E-2"/>
    <n v="3595.6317702459396"/>
    <n v="27636.868618251512"/>
    <n v="-8.1756046598925325E-3"/>
    <n v="679.34718817625753"/>
    <n v="4759.3918116124551"/>
    <n v="0.15596306761582879"/>
  </r>
  <r>
    <x v="168"/>
    <x v="0"/>
    <x v="0"/>
    <x v="14"/>
    <n v="219122.27720283097"/>
    <n v="5618.9334516428025"/>
    <n v="2141.1619544939999"/>
    <n v="0.97715393515741411"/>
    <n v="2141.1619544939999"/>
    <n v="28472.415599926"/>
    <n v="1.7495154081330622E-2"/>
    <n v="1.7495154081330622E-2"/>
    <n v="6.0963779726307399E-2"/>
    <n v="1583.465110435"/>
    <n v="0.72263994818256772"/>
    <n v="1583.465110435"/>
    <n v="19579.391988702999"/>
    <n v="6.947313266616284E-2"/>
    <n v="6.947313266616284E-2"/>
    <n v="7.8464548374704624E-2"/>
    <n v="931.61405060000004"/>
    <n v="11799.050127732999"/>
    <n v="0.14224133721473553"/>
    <n v="7.4018636430853046E-2"/>
    <n v="656.34985041699986"/>
    <n v="7735.0819160110004"/>
    <n v="-6.3584721237328612E-3"/>
    <n v="4.8295555234038723E-2"/>
    <n v="607.93024830900004"/>
    <n v="337.96834181999998"/>
    <n v="4.0031648968141376E-2"/>
    <n v="0.12556560419569407"/>
    <n v="97.115917140000008"/>
    <n v="4.4320421629291701E-2"/>
    <n v="41.619546180000007"/>
    <n v="1.8993753949295988E-2"/>
    <n v="418.96138073900005"/>
    <n v="74.562438645097089"/>
    <n v="281.39133539300002"/>
    <n v="38.66752555651798"/>
    <n v="38.66752555651798"/>
    <n v="3.5499154000000002"/>
    <n v="0.48781333036166913"/>
    <n v="0.48781333036166913"/>
    <n v="134.02012994600003"/>
    <n v="284.94125079299999"/>
    <n v="2223.0136734780008"/>
    <n v="1.0145082927466402"/>
    <n v="2223.0136734780008"/>
    <n v="26406.297152023006"/>
    <n v="0.13160173001825548"/>
    <n v="0.13160173001825548"/>
    <n v="2.5190712423163397E-2"/>
    <n v="985.57412834800039"/>
    <n v="985.57412834800039"/>
    <n v="13210.311614205999"/>
    <n v="2.2989632860640041E-2"/>
    <n v="2.2989632860640041E-2"/>
    <n v="2.0567201853749495E-4"/>
    <n v="686.88473053300004"/>
    <n v="298.68939781500035"/>
    <n v="85.198761554000015"/>
    <n v="317.926286667"/>
    <n v="45.530224969637636"/>
    <n v="0.14509080990095358"/>
    <n v="518.481780641"/>
    <n v="300.20310387500001"/>
    <n v="15.629612392999999"/>
    <n v="-81.851718984000854"/>
    <n v="-81.851718984000854"/>
    <n v="2066.1184479029998"/>
    <n v="-1.5852322756976378"/>
    <n v="-1.5852322756976378"/>
    <n v="0.91498685191936402"/>
    <n v="-11.24769329246914"/>
    <n v="-3.7354357589226152E-2"/>
    <n v="0.94290661555625088"/>
    <n v="236.07456768299915"/>
    <n v="0.10773645231172743"/>
    <n v="379.26472738599995"/>
    <n v="379.26472738599995"/>
    <n v="4845.1647671580004"/>
    <n v="9.2837761753974331"/>
    <n v="9.2837761753974331"/>
    <n v="0.30365139248149875"/>
    <n v="52.116844743645203"/>
    <n v="0.17308360073080695"/>
    <n v="0.17308360073080695"/>
    <n v="2.2111694114391955"/>
    <n v="316.66734352900005"/>
    <n v="43.514995164015531"/>
    <n v="0"/>
    <n v="0"/>
    <n v="62.597383856999897"/>
    <n v="8.6018495796296737"/>
    <n v="2602.2784008640006"/>
    <n v="1.187591893477447"/>
    <n v="-461.1164463700008"/>
    <n v="-461.1164463700008"/>
    <n v="-2779.0463192550005"/>
    <n v="-63.36453803611434"/>
    <n v="-381.88398524233003"/>
    <n v="-5.4776400278094046"/>
    <n v="-5.4776400278094046"/>
    <n v="5.359083050865121E-2"/>
    <n v="-0.21043795832003309"/>
    <n v="-1.2682627958829449"/>
    <n v="-143.1901597030008"/>
    <n v="-1645.5186168000007"/>
    <n v="-6.5347148419079515E-2"/>
    <n v="-0.75095907080083113"/>
    <n v="1104.424595681"/>
    <n v="96.260477111540951"/>
    <n v="2224.3417223176111"/>
    <n v="30060.327797225025"/>
    <n v="2.2247879068023169E-2"/>
    <n v="1644.979495167237"/>
    <n v="20675.564258232971"/>
    <n v="3.893187701481482E-2"/>
    <n v="2309.3732133719886"/>
    <n v="27866.43641771446"/>
    <n v="-1.264280264012152E-2"/>
    <n v="393.99838725765966"/>
    <n v="5114.3453261490286"/>
    <n v="0.25376880746790675"/>
  </r>
  <r>
    <x v="169"/>
    <x v="1"/>
    <x v="1"/>
    <x v="14"/>
    <n v="219122.27720283097"/>
    <n v="5618.9334516428025"/>
    <n v="2200.0980520189996"/>
    <n v="1.0040503777634964"/>
    <n v="4341.2600065129991"/>
    <n v="28365.910532475998"/>
    <n v="-1.5799140928308808E-2"/>
    <n v="-4.6173989166597096E-2"/>
    <n v="4.2388354920906313E-2"/>
    <n v="1265.1477241479997"/>
    <n v="0.57737065363596662"/>
    <n v="2848.6128345829998"/>
    <n v="19669.595020926998"/>
    <n v="7.6772151782131814E-2"/>
    <n v="7.2702577141074087E-2"/>
    <n v="8.0345017523172801E-2"/>
    <n v="666.14944641500006"/>
    <n v="11780.748372941998"/>
    <n v="0.12947320881689595"/>
    <n v="-2.6739312837426921E-2"/>
    <n v="624.38818311700004"/>
    <n v="7782.5856151360003"/>
    <n v="1.3366729604260552E-3"/>
    <n v="8.2345253587473577E-2"/>
    <n v="489.04654354299998"/>
    <n v="313.22995506500001"/>
    <n v="-5.7804201404299538E-2"/>
    <n v="7.566951363341512E-2"/>
    <n v="494.63543370299999"/>
    <n v="0.22573489104676459"/>
    <n v="53.444310911999992"/>
    <n v="2.4390176842918238E-2"/>
    <n v="386.87058325600003"/>
    <n v="68.851248477216089"/>
    <n v="278.49219285000004"/>
    <n v="38.269138490985654"/>
    <n v="76.936664047503626"/>
    <n v="0"/>
    <n v="0"/>
    <n v="0.48781333036166913"/>
    <n v="108.37839040599999"/>
    <n v="278.49219285000004"/>
    <n v="1980.2066483689998"/>
    <n v="0.90369937445293047"/>
    <n v="4203.2203218470004"/>
    <n v="26165.847689684"/>
    <n v="-0.10827856739256181"/>
    <n v="4.3200587021479109E-3"/>
    <n v="8.4386666322828763E-3"/>
    <n v="1025.3472695979999"/>
    <n v="2010.9213979460003"/>
    <n v="13242.466984254999"/>
    <n v="3.2375787663594169E-2"/>
    <n v="2.7754107362900182E-2"/>
    <n v="3.0154148056678043E-3"/>
    <n v="685.76102127599995"/>
    <n v="339.58624832199996"/>
    <n v="226.91543230299999"/>
    <n v="36.997612087"/>
    <n v="5.298428196423"/>
    <n v="1.6884459471344891E-2"/>
    <n v="288.60883006499995"/>
    <n v="365.77098095700001"/>
    <n v="36.566523359000001"/>
    <n v="219.8914036499998"/>
    <n v="138.03968466599895"/>
    <n v="2200.0628427919992"/>
    <n v="1.5584532471801262"/>
    <n v="-0.38868814554035003"/>
    <n v="0.73845140386371222"/>
    <n v="30.216482886439625"/>
    <n v="0.10035100331056566"/>
    <n v="1.004034309462523"/>
    <n v="256.8890157369998"/>
    <n v="0.11723546278191055"/>
    <n v="246.33501989299995"/>
    <n v="625.59974727899987"/>
    <n v="4877.3697561050003"/>
    <n v="0.15039921679701962"/>
    <n v="1.492330574366858"/>
    <n v="0.33016127737737899"/>
    <n v="33.850245118154739"/>
    <n v="0.11241897585108586"/>
    <n v="0.28550257658189282"/>
    <n v="2.2258666797215936"/>
    <n v="196.39208054799997"/>
    <n v="26.987312111375115"/>
    <n v="0"/>
    <n v="0"/>
    <n v="49.942939344999985"/>
    <n v="6.8629330067796204"/>
    <n v="2226.5416682619998"/>
    <n v="1.0161183503040163"/>
    <n v="-26.44361624300015"/>
    <n v="-487.56006261300092"/>
    <n v="-2677.3069133130007"/>
    <n v="-3.6337622317151079"/>
    <n v="-367.90341589085062"/>
    <n v="-0.79370422235141658"/>
    <n v="18.346857518716927"/>
    <n v="0.11497757226625982"/>
    <n v="-1.206797254052018E-2"/>
    <n v="-1.2218323702590705"/>
    <n v="10.55399584399985"/>
    <n v="-1548.102742552001"/>
    <n v="4.8164869308247116E-3"/>
    <n v="-0.70650175888734335"/>
    <n v="1166.270543265"/>
    <n v="97.098646034816241"/>
    <n v="2265.8380336530336"/>
    <n v="29895.770832035385"/>
    <n v="6.6687498877489038E-3"/>
    <n v="1302.9509429970437"/>
    <n v="20740.513015649769"/>
    <n v="4.2519124277896392E-2"/>
    <n v="2039.3761697346076"/>
    <n v="27565.977242538669"/>
    <n v="-2.6377484439173315E-2"/>
    <n v="253.6956280571334"/>
    <n v="5142.4188903493368"/>
    <n v="0.28165207590077235"/>
  </r>
  <r>
    <x v="170"/>
    <x v="2"/>
    <x v="2"/>
    <x v="14"/>
    <n v="219122.27720283097"/>
    <n v="5618.9334516428025"/>
    <n v="2254.6683968279999"/>
    <n v="1.0289544384120113"/>
    <n v="6595.9284033409986"/>
    <n v="28685.595831672999"/>
    <n v="3.9394698622277069E-2"/>
    <n v="0.16521348408076064"/>
    <n v="5.2340614502249361E-2"/>
    <n v="1484.5084198729999"/>
    <n v="0.67747945978986968"/>
    <n v="4333.1212544559994"/>
    <n v="19724.014698409999"/>
    <n v="3.8053357018986489E-2"/>
    <n v="6.0574366363548737E-2"/>
    <n v="8.2187773227171412E-2"/>
    <n v="714.69324183399999"/>
    <n v="11684.648969369"/>
    <n v="0.11081933294511126"/>
    <n v="-0.11852525317957252"/>
    <n v="748.03680116700014"/>
    <n v="7953.0548457060013"/>
    <n v="3.0762219263298141E-2"/>
    <n v="0.29515028067416527"/>
    <n v="521.35249880100002"/>
    <n v="369.22877017900004"/>
    <n v="7.7659329262294019E-3"/>
    <n v="0.23449817179629484"/>
    <n v="94.974814815000002"/>
    <n v="4.3343294907019603E-2"/>
    <n v="70.039710185999994"/>
    <n v="3.1963756072673336E-2"/>
    <n v="605.14545195400001"/>
    <n v="107.69756523403463"/>
    <n v="394.62782733199998"/>
    <n v="54.227972504418723"/>
    <n v="131.16463655192234"/>
    <n v="67.980378000000002"/>
    <n v="9.341556306222154"/>
    <n v="9.8293696365838237"/>
    <n v="142.53724662200003"/>
    <n v="462.60820533200001"/>
    <n v="2034.908064797"/>
    <n v="0.92866325175754871"/>
    <n v="6238.1283866440008"/>
    <n v="26132.190474309002"/>
    <n v="-1.6270801650601907E-2"/>
    <n v="-2.4908693902393475E-3"/>
    <n v="3.1307509580933424E-3"/>
    <n v="1026.9462768000001"/>
    <n v="3037.8676747460004"/>
    <n v="13242.015266380999"/>
    <n v="-4.3967174974202106E-4"/>
    <n v="1.8046974553338702E-2"/>
    <n v="2.3503318297883879E-3"/>
    <n v="688.55220425799996"/>
    <n v="338.39407254200012"/>
    <n v="235.637568085"/>
    <n v="46.613511115000001"/>
    <n v="6.6755211402623118"/>
    <n v="2.127283072722547E-2"/>
    <n v="361.61742580500004"/>
    <n v="318.26151523199997"/>
    <n v="45.831767760000005"/>
    <n v="219.76033203099996"/>
    <n v="357.80001669699891"/>
    <n v="2553.4053573639994"/>
    <n v="-2.6451320666478035"/>
    <n v="2.8795682378823675"/>
    <n v="1.1133640773088036"/>
    <n v="30.198471616937201"/>
    <n v="0.10029118665446252"/>
    <n v="1.1652878885520319"/>
    <n v="266.37384314599996"/>
    <n v="0.12156401738168798"/>
    <n v="470.49105823799999"/>
    <n v="1096.0908055169998"/>
    <n v="5057.732902617"/>
    <n v="0.62166768250252669"/>
    <n v="1.025529728795767"/>
    <n v="0.3578269192413297"/>
    <n v="64.652754830288288"/>
    <n v="0.21471621427267706"/>
    <n v="0.50021879085456988"/>
    <n v="2.3081783227066865"/>
    <n v="318.07040219699996"/>
    <n v="43.707797145023264"/>
    <n v="0"/>
    <n v="0"/>
    <n v="152.42065604100003"/>
    <n v="20.944957685265031"/>
    <n v="2505.3991230349998"/>
    <n v="1.1433794660302259"/>
    <n v="-250.73072620700003"/>
    <n v="-738.2907888200009"/>
    <n v="-2504.3275452530006"/>
    <n v="-34.454283213351083"/>
    <n v="-344.13337291540228"/>
    <n v="-0.40824934406919644"/>
    <n v="0.64462586515505826"/>
    <n v="-4.8982132967240188E-3"/>
    <n v="-0.11442502761821458"/>
    <n v="-1.1428904341546546"/>
    <n v="-204.11721509200004"/>
    <n v="-1387.7431177960007"/>
    <n v="-9.3152196890989108E-2"/>
    <n v="-0.63331904702297037"/>
    <n v="1123.0781505099999"/>
    <n v="97.098646034816241"/>
    <n v="2322.0389664543345"/>
    <n v="30169.237249393685"/>
    <n v="1.7424572516794079E-2"/>
    <n v="1528.8662411839462"/>
    <n v="20755.339912501368"/>
    <n v="4.5895500811583778E-2"/>
    <n v="2095.712090637548"/>
    <n v="27471.692917103333"/>
    <n v="-3.010827175070796E-2"/>
    <n v="484.54955599411551"/>
    <n v="5319.8091350212499"/>
    <n v="0.30956152548197946"/>
  </r>
  <r>
    <x v="171"/>
    <x v="3"/>
    <x v="3"/>
    <x v="14"/>
    <n v="219122.27720283097"/>
    <n v="5618.9334516428025"/>
    <n v="2364.3265376579998"/>
    <n v="1.0789987069500269"/>
    <n v="8960.2549409989988"/>
    <n v="28793.367817736002"/>
    <n v="4.1588912908980147E-2"/>
    <n v="4.7759530558135088E-2"/>
    <n v="5.541274256656159E-2"/>
    <n v="1931.2282003149996"/>
    <n v="0.88134726645221673"/>
    <n v="6264.3494547709988"/>
    <n v="19811.144012774999"/>
    <n v="4.7247636788259717E-2"/>
    <n v="5.6429863125818658E-2"/>
    <n v="8.3077321175866636E-2"/>
    <n v="1324.8545319380003"/>
    <n v="11728.265410419001"/>
    <n v="0.10417623547276267"/>
    <n v="3.4042416753135019E-2"/>
    <n v="668.01325755700009"/>
    <n v="8060.286451213"/>
    <n v="5.3599960692967796E-2"/>
    <n v="0.19121810621835245"/>
    <n v="608.40541237699995"/>
    <n v="305.615758959"/>
    <n v="8.4096569574716673E-2"/>
    <n v="0.1535447486503323"/>
    <n v="85.75748175599999"/>
    <n v="3.9136815686073946E-2"/>
    <n v="57.430151459000001"/>
    <n v="2.6209179729288622E-2"/>
    <n v="289.91070412800002"/>
    <n v="51.595326163409013"/>
    <n v="210.48791242199999"/>
    <n v="28.924297621135185"/>
    <n v="160.08893417305754"/>
    <n v="0"/>
    <n v="0"/>
    <n v="9.8293696365838237"/>
    <n v="79.422791706000027"/>
    <n v="210.48791242199999"/>
    <n v="2224.6240156469999"/>
    <n v="1.0152431984757864"/>
    <n v="8462.7524022910002"/>
    <n v="26480.671318021003"/>
    <n v="0.1857432038902378"/>
    <n v="4.0948324052751728E-2"/>
    <n v="1.8906702948195964E-2"/>
    <n v="1034.5938921279999"/>
    <n v="4072.4615668740003"/>
    <n v="13258.291559587999"/>
    <n v="1.5983513615247524E-2"/>
    <n v="1.7521966094800945E-2"/>
    <n v="3.4278011055359769E-3"/>
    <n v="687.38670643700004"/>
    <n v="347.20718569099984"/>
    <n v="191.494050534"/>
    <n v="113.75139199799999"/>
    <n v="16.290337368998557"/>
    <n v="5.191229000084998E-2"/>
    <n v="532.58294263200003"/>
    <n v="322.68578282000004"/>
    <n v="29.515955534999996"/>
    <n v="139.70252201099993"/>
    <n v="497.50253870799884"/>
    <n v="2312.6964997149998"/>
    <n v="-0.63275935084838486"/>
    <n v="5.2607681888544144E-2"/>
    <n v="0.78957069833263382"/>
    <n v="19.197289186697311"/>
    <n v="6.3755508474240621E-2"/>
    <n v="1.0554365029595998"/>
    <n v="253.4539140089999"/>
    <n v="0.11566779847509059"/>
    <n v="387.09788963800003"/>
    <n v="1483.1886951549998"/>
    <n v="5164.5594640829995"/>
    <n v="0.3811540843751291"/>
    <n v="0.80566364721205264"/>
    <n v="0.38201469091768936"/>
    <n v="53.193242498197741"/>
    <n v="0.17665839118661683"/>
    <n v="0.67687718204118663"/>
    <n v="2.3569303541430497"/>
    <n v="241.94309891700001"/>
    <n v="33.246727186998463"/>
    <n v="0"/>
    <n v="0"/>
    <n v="145.15479072100001"/>
    <n v="19.946515311199278"/>
    <n v="2611.721905285"/>
    <n v="1.1919015896624032"/>
    <n v="-247.3953676270001"/>
    <n v="-985.68615644700094"/>
    <n v="-2851.8629643680006"/>
    <n v="-33.995953311500429"/>
    <n v="-391.89011951762467"/>
    <n v="-3.4704937130639104"/>
    <n v="1.8261697481621226"/>
    <n v="0.16656856121766728"/>
    <n v="-0.11290288271237621"/>
    <n v="-1.3014938511834504"/>
    <n v="-133.64397562900012"/>
    <n v="-1644.2977438560006"/>
    <n v="-6.099059271152623E-2"/>
    <n v="-0.75040190566016851"/>
    <n v="1131.906293648"/>
    <n v="97.549967762733729"/>
    <n v="2423.7081691391654"/>
    <n v="30195.742603790495"/>
    <n v="2.1170866101160701E-2"/>
    <n v="1979.7322793711594"/>
    <n v="20776.03289590784"/>
    <n v="4.7764627829197659E-2"/>
    <n v="2280.4969254914058"/>
    <n v="27759.10897980626"/>
    <n v="-1.4464338649540776E-2"/>
    <n v="396.82011026340911"/>
    <n v="5418.8889507676922"/>
    <n v="0.33394742493630458"/>
  </r>
  <r>
    <x v="172"/>
    <x v="4"/>
    <x v="4"/>
    <x v="14"/>
    <n v="219122.27720283097"/>
    <n v="5618.9334516428025"/>
    <n v="2905.0983682309998"/>
    <n v="1.3257886899111995"/>
    <n v="11865.353309229999"/>
    <n v="29194.879257900997"/>
    <n v="6.8366150933974801E-2"/>
    <n v="0.16037447538327076"/>
    <n v="7.5753264163201939E-2"/>
    <n v="2236.2742928339999"/>
    <n v="1.020559991152332"/>
    <n v="8500.6237476049992"/>
    <n v="20077.813446345001"/>
    <n v="0.13539235157535523"/>
    <n v="7.6118203892314495E-2"/>
    <n v="8.368498062517582E-2"/>
    <n v="1401.9317740069998"/>
    <n v="11792.831149326003"/>
    <n v="8.8949656853726022E-2"/>
    <n v="4.8278285235628715E-2"/>
    <n v="747.69194174200004"/>
    <n v="8242.7706495250004"/>
    <n v="8.0228784545249399E-2"/>
    <n v="0.32286216958844705"/>
    <n v="485.32866042299997"/>
    <n v="374.91524182399996"/>
    <n v="-0.11989026378691603"/>
    <n v="0.29001139045837077"/>
    <n v="125.14153851899999"/>
    <n v="5.7110367835015913E-2"/>
    <n v="165.96701027900002"/>
    <n v="7.5741733062299435E-2"/>
    <n v="377.71552659900004"/>
    <n v="67.221925628709428"/>
    <n v="244.50770624400002"/>
    <n v="33.599143935085984"/>
    <n v="193.68807810814351"/>
    <n v="0"/>
    <n v="0"/>
    <n v="9.8293696365838237"/>
    <n v="133.20782035500002"/>
    <n v="244.50770624400002"/>
    <n v="2261.7736789279998"/>
    <n v="1.0321970489720607"/>
    <n v="10724.526081218999"/>
    <n v="26653.076871666999"/>
    <n v="8.2515642676768586E-2"/>
    <n v="4.9446962635504299E-2"/>
    <n v="2.2590555848022165E-2"/>
    <n v="1026.8568987609999"/>
    <n v="5099.3184656350004"/>
    <n v="13287.805578547001"/>
    <n v="2.9592650187525438E-2"/>
    <n v="1.9929844433462574E-2"/>
    <n v="6.8640880999584208E-3"/>
    <n v="687.47745171700001"/>
    <n v="339.3794470439999"/>
    <n v="225.983699726"/>
    <n v="52.878476325000001"/>
    <n v="7.572726836679049"/>
    <n v="2.413194906515732E-2"/>
    <n v="353.02170198599998"/>
    <n v="376.96767199999999"/>
    <n v="226.06523013"/>
    <n v="643.32468930300001"/>
    <n v="1140.8272280109989"/>
    <n v="2541.8023862339992"/>
    <n v="0.55310354088022895"/>
    <n v="0.28637119560864432"/>
    <n v="1.365039115669763"/>
    <n v="88.402771286544592"/>
    <n v="0.29359164093913886"/>
    <n v="1.1599926847607442"/>
    <n v="696.20316562799997"/>
    <n v="0.31772359000429617"/>
    <n v="466.57395322099995"/>
    <n v="1949.7626483759998"/>
    <n v="5160.9179133580001"/>
    <n v="-7.7444292977169038E-3"/>
    <n v="0.50954272797637912"/>
    <n v="0.30333947627982916"/>
    <n v="64.114483962278541"/>
    <n v="0.2129285799586296"/>
    <n v="0.88980576199981631"/>
    <n v="2.355268473492901"/>
    <n v="372.30837147199998"/>
    <n v="51.160933753318666"/>
    <n v="0"/>
    <n v="0"/>
    <n v="94.265581748999978"/>
    <n v="12.953550208959866"/>
    <n v="2728.3476321489998"/>
    <n v="1.2451256289306905"/>
    <n v="176.75073608200006"/>
    <n v="-808.93542036500094"/>
    <n v="-2619.1155271240009"/>
    <n v="24.288287324266058"/>
    <n v="-359.90701859777198"/>
    <n v="-4.1564490838604184"/>
    <n v="0.99851752555592155"/>
    <n v="-9.2168798859744605E-2"/>
    <n v="8.0663060980509252E-2"/>
    <n v="-1.1952757887321568"/>
    <n v="229.62921240700007"/>
    <n v="-1421.7753293800006"/>
    <n v="0.10479501004566658"/>
    <n v="-0.64885019794857801"/>
    <n v="1116.3740948259999"/>
    <n v="97.807865892972274"/>
    <n v="2970.2093402282667"/>
    <n v="30519.010345225051"/>
    <n v="4.0813172337950121E-2"/>
    <n v="2286.3951405310045"/>
    <n v="20980.044166828437"/>
    <n v="4.8221683662200698E-2"/>
    <n v="2312.4660356079949"/>
    <n v="27862.57026946171"/>
    <n v="-1.0990202560038687E-2"/>
    <n v="477.03111499391628"/>
    <n v="5398.7801566816852"/>
    <n v="0.25880933553664409"/>
  </r>
  <r>
    <x v="173"/>
    <x v="5"/>
    <x v="5"/>
    <x v="14"/>
    <n v="219122.27720283097"/>
    <n v="5618.9334516428025"/>
    <n v="2359.3407100130003"/>
    <n v="1.0767233437561767"/>
    <n v="14224.694019242999"/>
    <n v="29433.960182642997"/>
    <n v="7.5482781078864747E-2"/>
    <n v="0.11276020344433513"/>
    <n v="8.6800852291082586E-2"/>
    <n v="1733.5269632600002"/>
    <n v="0.79112310504849193"/>
    <n v="10234.150710865"/>
    <n v="20311.242667077"/>
    <n v="0.15560934072110522"/>
    <n v="8.8804544938735352E-2"/>
    <n v="9.0182155519853202E-2"/>
    <n v="1034.6856670490001"/>
    <n v="11944.747978985"/>
    <n v="9.1361318738317099E-2"/>
    <n v="0.17209129188130201"/>
    <n v="717.244212898"/>
    <n v="8346.7296621629994"/>
    <n v="0.10006251290847246"/>
    <n v="0.16951169308166381"/>
    <n v="577.281476795"/>
    <n v="361.81830173000003"/>
    <n v="4.4483778746476021E-2"/>
    <n v="0.16587067029892899"/>
    <n v="116.96536825699999"/>
    <n v="5.3379040118650634E-2"/>
    <n v="66.554855008999994"/>
    <n v="3.0373385973619358E-2"/>
    <n v="442.29352348700002"/>
    <n v="78.714853502613934"/>
    <n v="269.81765203800001"/>
    <n v="37.077122297343415"/>
    <n v="230.76520040548692"/>
    <n v="40.579722003000001"/>
    <n v="5.5762819968707236"/>
    <n v="15.405651633454546"/>
    <n v="131.89614944600001"/>
    <n v="310.39737404100003"/>
    <n v="2195.646197563"/>
    <n v="1.0020187018824178"/>
    <n v="12920.172278782"/>
    <n v="26833.286229984002"/>
    <n v="8.9414540216709915E-2"/>
    <n v="5.6030894661242225E-2"/>
    <n v="3.3228863111598894E-2"/>
    <n v="1209.7742202760001"/>
    <n v="6309.0926859110004"/>
    <n v="13442.448281137998"/>
    <n v="0.14656249007734323"/>
    <n v="4.1997284508369814E-2"/>
    <n v="1.5697314154932807E-2"/>
    <n v="858.38880400699998"/>
    <n v="351.38541626900007"/>
    <n v="206.29261764499998"/>
    <n v="17.810227117"/>
    <n v="2.5506027069938426"/>
    <n v="8.1279855906727042E-3"/>
    <n v="343.74254986999995"/>
    <n v="374.57735664799998"/>
    <n v="43.449226006999986"/>
    <n v="163.69451245000027"/>
    <n v="1304.5217404609991"/>
    <n v="2600.6739526589995"/>
    <n v="0.5616286190903208"/>
    <n v="0.31546656632324233"/>
    <n v="1.3370539308386356"/>
    <n v="22.494160080593563"/>
    <n v="7.470464187375897E-2"/>
    <n v="1.1868596775542271"/>
    <n v="181.50473956700029"/>
    <n v="8.283262746443168E-2"/>
    <n v="320.16735707700002"/>
    <n v="2269.9300054529999"/>
    <n v="5087.771680973"/>
    <n v="-0.18597433280923292"/>
    <n v="0.34718882096028203"/>
    <n v="0.23208275492057817"/>
    <n v="43.995951207407671"/>
    <n v="0.1461135586778502"/>
    <n v="1.0359193206776665"/>
    <n v="2.3218870057029819"/>
    <n v="202.39327809099998"/>
    <n v="27.81196955521423"/>
    <n v="0"/>
    <n v="0"/>
    <n v="117.77407898600003"/>
    <n v="16.183981652193442"/>
    <n v="2515.8135546399999"/>
    <n v="1.148132260560268"/>
    <n v="-156.47284462699974"/>
    <n v="-965.40826499200068"/>
    <n v="-2487.097728314001"/>
    <n v="-21.501791126814105"/>
    <n v="-341.76572934211168"/>
    <n v="-0.45761553039355318"/>
    <n v="0.39256630617755839"/>
    <n v="-0.17553148479979397"/>
    <n v="-7.1408916804091241E-2"/>
    <n v="-1.1350273281487551"/>
    <n v="-138.66261750999973"/>
    <n v="-1283.3625422140005"/>
    <n v="-6.3280931213418531E-2"/>
    <n v="-0.5856832808587753"/>
    <n v="1295.4294606379999"/>
    <n v="97.614442295293358"/>
    <n v="2416.9996309314156"/>
    <n v="30700.440345323488"/>
    <n v="5.2987393947113715E-2"/>
    <n v="1775.891889046407"/>
    <n v="21174.255839246071"/>
    <n v="5.5805597482249336E-2"/>
    <n v="2249.3046581375252"/>
    <n v="27986.829014838837"/>
    <n v="6.4987370123414934E-4"/>
    <n v="327.99179050622655"/>
    <n v="5312.0680877347768"/>
    <n v="0.1919582479137083"/>
  </r>
  <r>
    <x v="174"/>
    <x v="6"/>
    <x v="6"/>
    <x v="14"/>
    <n v="219122.27720283097"/>
    <n v="5618.9334516428025"/>
    <n v="2713.7011405139997"/>
    <n v="1.2384414652655589"/>
    <n v="16938.395159756998"/>
    <n v="29862.672034646999"/>
    <n v="9.2001972123224141E-2"/>
    <n v="0.18762094604108848"/>
    <n v="9.7972024437400274E-2"/>
    <n v="2042.855915714"/>
    <n v="0.93229038224307348"/>
    <n v="12277.006626579001"/>
    <n v="20639.759447259999"/>
    <n v="0.19162881682756749"/>
    <n v="0.10466554995423838"/>
    <n v="0.1078131935545763"/>
    <n v="1304.188481358"/>
    <n v="12053.329928759"/>
    <n v="8.2909737082461854E-2"/>
    <n v="9.0817461184446335E-2"/>
    <n v="735.45646991500007"/>
    <n v="8533.616548162001"/>
    <n v="0.14611893149501065"/>
    <n v="0.34068036485890385"/>
    <n v="572.55745786900002"/>
    <n v="386.61596672100001"/>
    <n v="-2.247191030131368E-2"/>
    <n v="0.34336842675100909"/>
    <n v="150.213224002"/>
    <n v="6.8552237554082573E-2"/>
    <n v="66.142122758000014"/>
    <n v="3.0185028926463475E-2"/>
    <n v="454.48987803999995"/>
    <n v="80.885435279024549"/>
    <n v="279.50283751199999"/>
    <n v="38.408016712811005"/>
    <n v="269.17321711829794"/>
    <n v="0"/>
    <n v="0"/>
    <n v="15.405651633454546"/>
    <n v="174.98704052799997"/>
    <n v="279.50283751199999"/>
    <n v="2260.684922764"/>
    <n v="1.0317001774636509"/>
    <n v="15180.857201545999"/>
    <n v="26823.358482696003"/>
    <n v="-4.3722768832133996E-3"/>
    <n v="4.6575555941797075E-2"/>
    <n v="3.2847033544413762E-2"/>
    <n v="1071.2471129459998"/>
    <n v="7380.3397988570005"/>
    <n v="13486.187874125999"/>
    <n v="4.2568635400145549E-2"/>
    <n v="4.2080176523062285E-2"/>
    <n v="1.754866193681659E-2"/>
    <n v="726.74063281199994"/>
    <n v="344.50648013399984"/>
    <n v="202.08146829099999"/>
    <n v="150.04371167100001"/>
    <n v="21.487760635582482"/>
    <n v="6.8474877856490951E-2"/>
    <n v="353.82573100100001"/>
    <n v="342.91957180999998"/>
    <n v="140.56732704500001"/>
    <n v="453.01621774999967"/>
    <n v="1757.5379582109988"/>
    <n v="3039.3135519509992"/>
    <n v="30.510623939381002"/>
    <n v="0.74695749447897142"/>
    <n v="1.475584529305634"/>
    <n v="62.251441228282346"/>
    <n v="0.20674128780190812"/>
    <n v="1.3870399626860634"/>
    <n v="603.05992942099965"/>
    <n v="0.27521616565839907"/>
    <n v="290.9375354309999"/>
    <n v="2560.8675408839999"/>
    <n v="4970.099886306999"/>
    <n v="-0.28798117418920899"/>
    <n v="0.22321916016711008"/>
    <n v="0.16909482633839179"/>
    <n v="39.979321221517601"/>
    <n v="0.13277405617763499"/>
    <n v="1.1686933768553016"/>
    <n v="2.2681855764516432"/>
    <n v="177.53677532100002"/>
    <n v="24.396301283970995"/>
    <n v="0"/>
    <n v="0"/>
    <n v="113.40076010999988"/>
    <n v="15.583019937546613"/>
    <n v="2551.622458195"/>
    <n v="1.1644742336412859"/>
    <n v="162.07868231899977"/>
    <n v="-803.32958267300091"/>
    <n v="-1930.7863343560011"/>
    <n v="22.272120006764741"/>
    <n v="-265.31993184372789"/>
    <n v="-1.4111243880427042"/>
    <n v="-0.2613000814651214"/>
    <n v="-0.36141153167108653"/>
    <n v="7.39672316242731E-2"/>
    <n v="-0.8811456137655802"/>
    <n v="312.12239398999975"/>
    <n v="-900.10546754000109"/>
    <n v="0.14244210948076405"/>
    <n v="-0.41077770778496275"/>
    <n v="1159.6613815430001"/>
    <n v="97.678916827853001"/>
    <n v="2778.1851280113619"/>
    <n v="31046.21752105001"/>
    <n v="6.2826530221959942E-2"/>
    <n v="2091.3990265824518"/>
    <n v="21440.713205424552"/>
    <n v="7.1914458236807199E-2"/>
    <n v="2314.4041684534413"/>
    <n v="27884.129373236923"/>
    <n v="-5.2061937604863662E-4"/>
    <n v="297.85090260955826"/>
    <n v="5174.9477679830115"/>
    <n v="0.1305331996213539"/>
  </r>
  <r>
    <x v="175"/>
    <x v="7"/>
    <x v="7"/>
    <x v="14"/>
    <n v="219122.27720283097"/>
    <n v="5618.9334516428025"/>
    <n v="2707.996534767"/>
    <n v="1.2358380760438783"/>
    <n v="19646.391694523998"/>
    <n v="30008.335025131997"/>
    <n v="8.7018102407968367E-2"/>
    <n v="5.6847786585027205E-2"/>
    <n v="7.8594864161513733E-2"/>
    <n v="1800.97055525"/>
    <n v="0.82190208053694525"/>
    <n v="14077.977181829001"/>
    <n v="20958.372328563004"/>
    <n v="0.21493657495943275"/>
    <n v="0.11764263410229781"/>
    <n v="0.11145878501962136"/>
    <n v="920.048775342"/>
    <n v="12237.019259195"/>
    <n v="8.8719211022255218E-2"/>
    <n v="0.2494560662007248"/>
    <n v="886.36866185800011"/>
    <n v="8726.5331408300008"/>
    <n v="0.16742824033636095"/>
    <n v="0.2781974432542107"/>
    <n v="554.99589007700001"/>
    <n v="450.53864534899998"/>
    <n v="5.5513505564635635E-2"/>
    <n v="0.28702932444358131"/>
    <n v="202.561617961"/>
    <n v="9.2442274946558003E-2"/>
    <n v="163.69288216300001"/>
    <n v="7.4703897865883065E-2"/>
    <n v="540.77147939299994"/>
    <n v="96.240947512004269"/>
    <n v="276.92707728300002"/>
    <n v="38.054067383336388"/>
    <n v="307.22728450163436"/>
    <n v="18.095057500000003"/>
    <n v="2.4865410207130285"/>
    <n v="17.892192654167573"/>
    <n v="245.74934460999992"/>
    <n v="295.02213478300001"/>
    <n v="2333.5462508420001"/>
    <n v="1.0649516245588979"/>
    <n v="17514.403452388"/>
    <n v="27183.251132477002"/>
    <n v="0.18234843722704341"/>
    <n v="6.2836854422451571E-2"/>
    <n v="5.4052594783051244E-2"/>
    <n v="1070.2568842209998"/>
    <n v="8450.5966830779998"/>
    <n v="13544.168046643999"/>
    <n v="5.7276999310254872E-2"/>
    <n v="4.3980629422149642E-2"/>
    <n v="2.1930991444534254E-2"/>
    <n v="725.62785445400004"/>
    <n v="344.62902976699979"/>
    <n v="222.42819129999998"/>
    <n v="197.76888935700001"/>
    <n v="28.322483550568975"/>
    <n v="9.0255035627406721E-2"/>
    <n v="339.26632138499997"/>
    <n v="435.58982205699999"/>
    <n v="68.236142521999994"/>
    <n v="374.45028392499989"/>
    <n v="2131.9882421359989"/>
    <n v="2825.0838926549986"/>
    <n v="-0.36391533593590597"/>
    <n v="0.33689064372332145"/>
    <n v="0.3900106404457766"/>
    <n v="51.45526568219816"/>
    <n v="0.17088645148498036"/>
    <n v="1.2892727881063204"/>
    <n v="572.21917328199993"/>
    <n v="0.26114148711238711"/>
    <n v="545.35820514000011"/>
    <n v="3106.2257460239998"/>
    <n v="5096.3597787949993"/>
    <n v="0.30126557105191809"/>
    <n v="0.23623695901603559"/>
    <n v="0.16918182535192661"/>
    <n v="74.940659794147706"/>
    <n v="0.24888304927352881"/>
    <n v="1.4175764261288302"/>
    <n v="2.3258063232327326"/>
    <n v="300.90259991900001"/>
    <n v="41.348675346170864"/>
    <n v="0"/>
    <n v="0"/>
    <n v="244.4556052210001"/>
    <n v="33.591984447976841"/>
    <n v="2878.9044559820004"/>
    <n v="1.3138346738324269"/>
    <n v="-170.90792121500021"/>
    <n v="-974.23750388800113"/>
    <n v="-2271.2758861400016"/>
    <n v="-23.485394111949546"/>
    <n v="-312.108467201248"/>
    <n v="-2.0078209570314298"/>
    <n v="6.1365573095673476E-2"/>
    <n v="-2.373377209855021E-2"/>
    <n v="-7.7996597788548422E-2"/>
    <n v="-1.0365335351264129"/>
    <n v="26.860968141999791"/>
    <n v="-1107.2964881220009"/>
    <n v="1.2258437838858294E-2"/>
    <n v="-0.50533268559318123"/>
    <n v="1150.415750507"/>
    <n v="97.93681495809156"/>
    <n v="2765.0445196995502"/>
    <n v="31089.221405693817"/>
    <n v="4.2981257389296035E-2"/>
    <n v="1838.9106854461816"/>
    <n v="21704.872690670873"/>
    <n v="7.4529963851343695E-2"/>
    <n v="2382.7058821961432"/>
    <n v="28170.166258689493"/>
    <n v="1.9419434360381072E-2"/>
    <n v="556.84698892175129"/>
    <n v="5286.5745631217142"/>
    <n v="0.12929543367616048"/>
  </r>
  <r>
    <x v="176"/>
    <x v="8"/>
    <x v="8"/>
    <x v="14"/>
    <n v="219122.27720283097"/>
    <n v="5618.9334516428025"/>
    <n v="2767.9576947770001"/>
    <n v="1.2632023225164069"/>
    <n v="22414.349389300998"/>
    <n v="30173.067317678"/>
    <n v="8.4029477592238777E-2"/>
    <n v="6.3280072637898588E-2"/>
    <n v="6.7735890515506769E-2"/>
    <n v="2079.0193831430001"/>
    <n v="0.94879416629033653"/>
    <n v="16156.996564972002"/>
    <n v="21192.078214633002"/>
    <n v="0.12664833722871482"/>
    <n v="0.11879337364630582"/>
    <n v="0.11400859430507682"/>
    <n v="1288.163818498"/>
    <n v="12373.613045789001"/>
    <n v="8.439611831627114E-2"/>
    <n v="0.11861526681808199"/>
    <n v="841.63752655899987"/>
    <n v="8843.269814522002"/>
    <n v="0.17381779783910956"/>
    <n v="0.16103812435908127"/>
    <n v="593.86726680999993"/>
    <n v="413.64242310599997"/>
    <n v="7.359181245455293E-2"/>
    <n v="0.10279872008324897"/>
    <n v="161.49847069399999"/>
    <n v="7.3702442652377423E-2"/>
    <n v="73.344774021000006"/>
    <n v="3.3472075480991952E-2"/>
    <n v="454.09506691899998"/>
    <n v="80.815170855286894"/>
    <n v="277.74859956800003"/>
    <n v="38.166957262856386"/>
    <n v="345.39424176449074"/>
    <n v="43.691449599999999"/>
    <n v="6.0038815397417684"/>
    <n v="23.896074193909342"/>
    <n v="132.65501775099995"/>
    <n v="321.44004916800003"/>
    <n v="2118.9782032299995"/>
    <n v="0.96703002099077451"/>
    <n v="19633.381655617999"/>
    <n v="27171.350464922001"/>
    <n v="-5.5848634655691898E-3"/>
    <n v="5.5002358504888882E-2"/>
    <n v="4.9204364630973219E-2"/>
    <n v="1066.2066960089999"/>
    <n v="9516.8033790869995"/>
    <n v="13593.239659522998"/>
    <n v="4.8244931959276149E-2"/>
    <n v="4.4456650261559094E-2"/>
    <n v="2.8612343710527899E-2"/>
    <n v="717.535759794"/>
    <n v="348.67093621499987"/>
    <n v="210.57879942899999"/>
    <n v="117.17878573299998"/>
    <n v="16.781174441484875"/>
    <n v="5.3476436640229517E-2"/>
    <n v="350.98896285000001"/>
    <n v="341.82164018000003"/>
    <n v="32.203319028999992"/>
    <n v="648.97949154700063"/>
    <n v="2780.9677336829996"/>
    <n v="3001.7168527559993"/>
    <n v="0.37394782927752668"/>
    <n v="0.34535853456285581"/>
    <n v="0.27093173206363952"/>
    <n v="89.179828653934976"/>
    <n v="0.29617230152563245"/>
    <n v="1.3698821001104577"/>
    <n v="766.15827728000068"/>
    <n v="0.34964873816586195"/>
    <n v="431.28850184600003"/>
    <n v="3537.51424787"/>
    <n v="5162.4349163509996"/>
    <n v="0.18092201440780964"/>
    <n v="0.22921724225792417"/>
    <n v="0.18935654542936842"/>
    <n v="59.265716707556507"/>
    <n v="0.19682549275753325"/>
    <n v="1.6144019188863636"/>
    <n v="2.3559607823774034"/>
    <n v="301.42940042599997"/>
    <n v="41.421065890958459"/>
    <n v="0"/>
    <n v="0"/>
    <n v="129.85910142000006"/>
    <n v="17.844650816598048"/>
    <n v="2550.2667050759997"/>
    <n v="1.163855513748308"/>
    <n v="217.6909897010006"/>
    <n v="-756.54651418700053"/>
    <n v="-2160.7180635950012"/>
    <n v="29.914111946378469"/>
    <n v="-296.91611089517625"/>
    <n v="1.0319663413293285"/>
    <n v="-6.6886245316468917E-2"/>
    <n v="9.198662957719872E-2"/>
    <n v="9.9346808768099149E-2"/>
    <n v="-0.98607868226694639"/>
    <n v="334.86977543400059"/>
    <n v="-927.56874738900069"/>
    <n v="0.15282324540832867"/>
    <n v="-0.42331102032605966"/>
    <n v="1147.525875542"/>
    <n v="98.259187620889747"/>
    <n v="2816.9963153537578"/>
    <n v="31146.407332216215"/>
    <n v="3.1669019429430234E-2"/>
    <n v="2115.8524037104944"/>
    <n v="21864.41529673255"/>
    <n v="7.6370847442651435E-2"/>
    <n v="2156.5191556494287"/>
    <n v="28067.633378393923"/>
    <n v="1.4298808260719831E-2"/>
    <n v="438.92943987083078"/>
    <n v="5338.3229175422439"/>
    <n v="0.14866284548921804"/>
  </r>
  <r>
    <x v="177"/>
    <x v="9"/>
    <x v="9"/>
    <x v="14"/>
    <n v="219122.27720283097"/>
    <n v="5618.9334516428025"/>
    <n v="2479.5354445960002"/>
    <n v="1.1315761574989536"/>
    <n v="24893.884833896998"/>
    <n v="30519.076623975998"/>
    <n v="9.1338869858611726E-2"/>
    <n v="0.16217720518485201"/>
    <n v="8.0426946934572641E-2"/>
    <n v="1781.0159855190004"/>
    <n v="0.81279548946563729"/>
    <n v="17938.012550491003"/>
    <n v="21484.845246849"/>
    <n v="0.1967191252285021"/>
    <n v="0.12607367012822634"/>
    <n v="0.12985417717926961"/>
    <n v="922.87388649100012"/>
    <n v="12453.832091937002"/>
    <n v="8.908342245199008E-2"/>
    <n v="9.5197988912455678E-2"/>
    <n v="855.27114460299993"/>
    <n v="9019.1156891280007"/>
    <n v="0.19790978828432748"/>
    <n v="0.25881562310270945"/>
    <n v="550.30914298799996"/>
    <n v="432.06007881599999"/>
    <n v="6.0047933450045665E-2"/>
    <n v="0.29430276985493986"/>
    <n v="133.167586957"/>
    <n v="6.0773185025698298E-2"/>
    <n v="160.04805085000004"/>
    <n v="7.3040520066269321E-2"/>
    <n v="405.30382127000007"/>
    <n v="72.131806642326708"/>
    <n v="269.66973308199999"/>
    <n v="37.056795942932268"/>
    <n v="382.45103770742298"/>
    <n v="0"/>
    <n v="0"/>
    <n v="23.896074193909342"/>
    <n v="135.63408818800008"/>
    <n v="269.66973308199999"/>
    <n v="2418.2119088379995"/>
    <n v="1.1035901687894458"/>
    <n v="22051.593564455998"/>
    <n v="27474.598504594"/>
    <n v="0.1433821372048214"/>
    <n v="6.4021522750092208E-2"/>
    <n v="5.3646615339927761E-2"/>
    <n v="1083.2368975149998"/>
    <n v="10600.040276602"/>
    <n v="13654.059300831999"/>
    <n v="5.9486125590925365E-2"/>
    <n v="4.5972949540403318E-2"/>
    <n v="3.4232634253834382E-2"/>
    <n v="764.75614705400005"/>
    <n v="318.48075046099973"/>
    <n v="236.519849411"/>
    <n v="124.43561802500001"/>
    <n v="17.820425427257444"/>
    <n v="5.6788209584831911E-2"/>
    <n v="371.66067991400001"/>
    <n v="405.65988953800002"/>
    <n v="196.69897443500003"/>
    <n v="61.323535758000617"/>
    <n v="2842.2912694410002"/>
    <n v="3044.4781193819999"/>
    <n v="2.3036659107739883"/>
    <n v="0.36278749498274787"/>
    <n v="0.40200752918095595"/>
    <n v="8.4268031310445259"/>
    <n v="2.7985988709507782E-2"/>
    <n v="1.3893968966760384"/>
    <n v="185.75915378300061"/>
    <n v="8.4774198294339687E-2"/>
    <n v="471.32988618500008"/>
    <n v="4008.8441340549998"/>
    <n v="5068.3126384990001"/>
    <n v="-0.16645489015378689"/>
    <n v="0.16424093466791589"/>
    <n v="0.13102115096882638"/>
    <n v="64.768022775667092"/>
    <n v="0.21509902699154257"/>
    <n v="1.8295009458779061"/>
    <n v="2.3130065565207256"/>
    <n v="323.46487594000007"/>
    <n v="44.449081346365482"/>
    <n v="0"/>
    <n v="0"/>
    <n v="147.86501024500001"/>
    <n v="20.318941429301603"/>
    <n v="2889.5417950229994"/>
    <n v="1.3186891957809883"/>
    <n v="-410.00635042699946"/>
    <n v="-1166.5528646140001"/>
    <n v="-2023.8345191170004"/>
    <n v="-56.341219644622555"/>
    <n v="-278.10619286064423"/>
    <n v="-0.25029452135292884"/>
    <n v="-0.14076606455710827"/>
    <n v="-0.12375579685905047"/>
    <n v="-0.18711303828203477"/>
    <n v="-0.92360965984468746"/>
    <n v="-285.57073240199946"/>
    <n v="-800.76116485800026"/>
    <n v="-0.13032482869720288"/>
    <n v="-0.36544032632372386"/>
    <n v="1157.2449511120001"/>
    <n v="98.77498388136685"/>
    <n v="2510.2868632952982"/>
    <n v="31390.188003388092"/>
    <n v="4.3022528555173745E-2"/>
    <n v="1803.104303877265"/>
    <n v="22086.509924874914"/>
    <n v="9.0830993803891591E-2"/>
    <n v="2448.202787602962"/>
    <n v="28269.049206355467"/>
    <n v="1.7338535401991262E-2"/>
    <n v="477.17536127476183"/>
    <n v="5214.8021785283845"/>
    <n v="9.0846047810327013E-2"/>
  </r>
  <r>
    <x v="178"/>
    <x v="10"/>
    <x v="10"/>
    <x v="14"/>
    <n v="219122.27720283097"/>
    <n v="5618.9334516428025"/>
    <n v="2803.2314082930002"/>
    <n v="1.2793000529554481"/>
    <n v="27697.116242189997"/>
    <n v="30596.968314367001"/>
    <n v="8.4640896427684353E-2"/>
    <n v="2.8580543511457002E-2"/>
    <n v="6.7131999414047572E-2"/>
    <n v="2053.4077942439999"/>
    <n v="0.93710590290336337"/>
    <n v="19991.420344735001"/>
    <n v="21740.978049910998"/>
    <n v="0.14251174935314226"/>
    <n v="0.1277402688250544"/>
    <n v="0.13205098003473226"/>
    <n v="1170.9215034080003"/>
    <n v="12528.799278339"/>
    <n v="8.252002815131676E-2"/>
    <n v="6.8403568687790406E-2"/>
    <n v="857.85224616700009"/>
    <n v="9138.2496349550001"/>
    <n v="0.20030680090932185"/>
    <n v="0.16127114459215086"/>
    <n v="514.52801299999999"/>
    <n v="437.27810074300004"/>
    <n v="-1.8014830854430341E-3"/>
    <n v="0.14106321046388492"/>
    <n v="182.314803729"/>
    <n v="8.3202313364167876E-2"/>
    <n v="139.61955922799999"/>
    <n v="6.3717647064593472E-2"/>
    <n v="427.88925109199999"/>
    <n v="76.151329211222176"/>
    <n v="266.38930001800003"/>
    <n v="36.60601365725347"/>
    <n v="419.05705136467645"/>
    <n v="21.487594000000001"/>
    <n v="2.952728053913459"/>
    <n v="26.848802247822803"/>
    <n v="140.01235707399996"/>
    <n v="287.87689401800003"/>
    <n v="2275.844721899"/>
    <n v="1.0386185973196873"/>
    <n v="24327.438286354998"/>
    <n v="27767.746182579998"/>
    <n v="0.14785298585377982"/>
    <n v="7.1341249217624192E-2"/>
    <n v="6.174740211032792E-2"/>
    <n v="1135.3721096100001"/>
    <n v="11735.412386212"/>
    <n v="13765.879584728998"/>
    <n v="0.10924731028554069"/>
    <n v="5.1777426527544801E-2"/>
    <n v="4.4802935640948283E-2"/>
    <n v="784.969188132"/>
    <n v="350.40292147800005"/>
    <n v="251.48015103200004"/>
    <n v="71.918462309000006"/>
    <n v="10.29944331664808"/>
    <n v="3.2821155031365679E-2"/>
    <n v="392.88282687100002"/>
    <n v="373.81618688200001"/>
    <n v="50.374985195000001"/>
    <n v="527.38668639400021"/>
    <n v="3369.6779558350004"/>
    <n v="2829.2221317870008"/>
    <n v="-0.28985135804111883"/>
    <n v="0.19141970092838667"/>
    <n v="0.12303009354028149"/>
    <n v="72.471094910673756"/>
    <n v="0.24068145563576068"/>
    <n v="1.2911613405551301"/>
    <n v="599.30514870300021"/>
    <n v="0.27350261066712633"/>
    <n v="513.36542878599982"/>
    <n v="4522.2095628409998"/>
    <n v="5172.2103541070001"/>
    <n v="0.2537384811164205"/>
    <n v="0.17375260252717939"/>
    <n v="0.14597517513519009"/>
    <n v="70.544357059507632"/>
    <n v="0.23428262764483873"/>
    <n v="2.0637835735227448"/>
    <n v="2.3604219617156192"/>
    <n v="271.94965627400001"/>
    <n v="37.370092683823145"/>
    <n v="0"/>
    <n v="0"/>
    <n v="241.41577251199982"/>
    <n v="33.17426437568448"/>
    <n v="2789.2101506849999"/>
    <n v="1.2729012249645262"/>
    <n v="14.021257608000383"/>
    <n v="-1152.5316070059998"/>
    <n v="-2342.9882223200002"/>
    <n v="1.9267378511661311"/>
    <n v="-321.96285233391353"/>
    <n v="-0.95791623243874491"/>
    <n v="0.12497947532089748"/>
    <n v="0.17496325427306125"/>
    <n v="6.3988279909219714E-3"/>
    <n v="-1.0692606211604896"/>
    <n v="85.939719917000389"/>
    <n v="-1069.1970514619993"/>
    <n v="3.9219983022287651E-2"/>
    <n v="-0.48794539063332887"/>
    <n v="1211.196717587"/>
    <n v="99.484203739522897"/>
    <n v="2817.7653365278306"/>
    <n v="31342.189338244058"/>
    <n v="2.9650371710915113E-2"/>
    <n v="2064.0541081480519"/>
    <n v="22260.683686363114"/>
    <n v="9.2557743660782732E-2"/>
    <n v="2287.6443056807188"/>
    <n v="28471.837162809701"/>
    <n v="2.4777979781944293E-2"/>
    <n v="516.02707715300426"/>
    <n v="5300.2635450786238"/>
    <n v="0.104788822093699"/>
  </r>
  <r>
    <x v="179"/>
    <x v="11"/>
    <x v="11"/>
    <x v="14"/>
    <n v="219122.27720283097"/>
    <n v="5618.9334516428025"/>
    <n v="3398.1417386799999"/>
    <n v="1.5507970171077143"/>
    <n v="31095.257980869996"/>
    <n v="31095.257980869996"/>
    <n v="9.3532693678717305E-2"/>
    <n v="0.17183278805284696"/>
    <n v="9.3532693678717305E-2"/>
    <n v="1738.8577076250001"/>
    <n v="0.7935558765736187"/>
    <n v="21730.278052360001"/>
    <n v="21730.278052360001"/>
    <n v="-6.1158300291236367E-3"/>
    <n v="0.11571610585538838"/>
    <n v="0.11571610585538838"/>
    <n v="800.81315874200004"/>
    <n v="12480.938335682"/>
    <n v="6.3579249702172991E-2"/>
    <n v="-5.6394960772460756E-2"/>
    <n v="875.45887200200002"/>
    <n v="9213.7691680019998"/>
    <n v="0.19584118081189383"/>
    <n v="9.440657481060355E-2"/>
    <n v="539.810116472"/>
    <n v="423.38541502599998"/>
    <n v="-0.13153877128945812"/>
    <n v="8.9261459482574024E-2"/>
    <n v="564.73940429799995"/>
    <n v="0.25772797339781561"/>
    <n v="89.613332210999999"/>
    <n v="4.0896495488703437E-2"/>
    <n v="1004.9312945460001"/>
    <n v="178.84733876892406"/>
    <n v="415.07373730699999"/>
    <n v="57.037557047526327"/>
    <n v="476.09460841220277"/>
    <n v="169.39749999999998"/>
    <n v="23.277838854959988"/>
    <n v="50.126641102782791"/>
    <n v="420.46005723900015"/>
    <n v="584.47123730699991"/>
    <n v="3817.2365188990007"/>
    <n v="1.7420577075171448"/>
    <n v="28144.674805253999"/>
    <n v="28144.674805253999"/>
    <n v="0.1095624676755238"/>
    <n v="7.6370082328132582E-2"/>
    <n v="7.6370082328132582E-2"/>
    <n v="2169.6342742220004"/>
    <n v="13905.046660434"/>
    <n v="13905.046660434"/>
    <n v="6.8539435557809059E-2"/>
    <n v="5.435812787185057E-2"/>
    <n v="5.435812787185057E-2"/>
    <n v="763.12934905400004"/>
    <n v="1406.5049251680002"/>
    <n v="257.95124125199999"/>
    <n v="29.043994151"/>
    <n v="4.1593905353820162"/>
    <n v="1.3254697113299609E-2"/>
    <n v="443.08974065400002"/>
    <n v="670.24088352800004"/>
    <n v="247.27638509200003"/>
    <n v="-419.09478021900077"/>
    <n v="2950.5831756159996"/>
    <n v="2950.5831756159996"/>
    <n v="-0.22455312428684349"/>
    <n v="0.28968518805358645"/>
    <n v="0.28968518805358645"/>
    <n v="-57.590110591317902"/>
    <n v="-0.19126069040943056"/>
    <n v="1.3465464184112994"/>
    <n v="-390.05078606800078"/>
    <n v="-0.17800599329613093"/>
    <n v="816.36754835000011"/>
    <n v="5338.5771111909999"/>
    <n v="5338.5771111909999"/>
    <n v="0.25594854547787427"/>
    <n v="0.1856180342309528"/>
    <n v="0.1856180342309528"/>
    <n v="112.18153890647773"/>
    <n v="0.37256255218374162"/>
    <n v="2.4363461257064865"/>
    <n v="2.4363461257064865"/>
    <n v="323.10073052500007"/>
    <n v="44.399042129197916"/>
    <n v="0"/>
    <n v="0"/>
    <n v="493.26681782500003"/>
    <n v="67.782496777279817"/>
    <n v="4633.6040672490008"/>
    <n v="2.1146202597008865"/>
    <n v="-1235.4623285690009"/>
    <n v="-2387.9939355750007"/>
    <n v="-2387.9939355750007"/>
    <n v="-169.77164949779564"/>
    <n v="-328.14733404528738"/>
    <n v="3.7805420773885379E-2"/>
    <n v="7.8126485028871873E-2"/>
    <n v="7.8126485028871873E-2"/>
    <n v="-0.56382324259317218"/>
    <n v="-1.089799707295187"/>
    <n v="-1206.4183344180008"/>
    <n v="-1111.6269690200004"/>
    <n v="-0.55056854547987255"/>
    <n v="-0.50730897068535885"/>
    <n v="2323.9721055220002"/>
    <n v="100"/>
    <n v="3398.1417386799999"/>
    <n v="31709.555764291625"/>
    <n v="5.4739870700019067E-2"/>
    <n v="1738.8577076250001"/>
    <n v="22170.994223686244"/>
    <n v="7.6360938771981912E-2"/>
    <n v="3817.2365188990007"/>
    <n v="28693.441911462764"/>
    <n v="3.8230571914847244E-2"/>
    <n v="816.36754835000011"/>
    <n v="5437.2839052523668"/>
    <n v="0.14243250408296304"/>
  </r>
  <r>
    <x v="180"/>
    <x v="0"/>
    <x v="0"/>
    <x v="15"/>
    <n v="230576.47747041125"/>
    <n v="5732.1045776589453"/>
    <n v="2401.1146874629999"/>
    <n v="1.041352836076318"/>
    <n v="2401.1146874629999"/>
    <n v="31355.210713838998"/>
    <n v="0.12140731924710102"/>
    <n v="0.12140731924710102"/>
    <n v="0.10124870170553746"/>
    <n v="1871.333058213"/>
    <n v="0.81158888310848576"/>
    <n v="1871.333058213"/>
    <n v="22018.146000138004"/>
    <n v="0.18179620496906224"/>
    <n v="0.18179620496906224"/>
    <n v="0.12455718813138472"/>
    <n v="1001.5509066320001"/>
    <n v="12550.875191714003"/>
    <n v="6.3719117712186302E-2"/>
    <n v="7.5070632508126733E-2"/>
    <n v="853.63042299800009"/>
    <n v="9411.0497405829992"/>
    <n v="0.21667098587577716"/>
    <n v="0.3005722823821193"/>
    <n v="622.8346275450001"/>
    <n v="422.11502287700006"/>
    <n v="2.4516594259715863E-2"/>
    <n v="0.24897799777298713"/>
    <n v="123.437768107"/>
    <n v="5.3534414898345456E-2"/>
    <n v="47.868066349999999"/>
    <n v="2.0760168979571073E-2"/>
    <n v="358.47579479299998"/>
    <n v="62.538250992518606"/>
    <n v="170.06075723800001"/>
    <n v="23.368980667002969"/>
    <n v="23.368980667002969"/>
    <n v="56.125999999999998"/>
    <n v="7.7125812575361765"/>
    <n v="7.7125812575361765"/>
    <n v="132.28903755499996"/>
    <n v="226.18675723800001"/>
    <n v="1855.585828383"/>
    <n v="0.80475937907461459"/>
    <n v="1855.585828383"/>
    <n v="27777.246960158998"/>
    <n v="-0.16528366400920247"/>
    <n v="-0.16528366400920247"/>
    <n v="5.1917533164280272E-2"/>
    <n v="1114.4111813430002"/>
    <n v="1114.4111813430002"/>
    <n v="14033.883713429001"/>
    <n v="0.13072284396400891"/>
    <n v="0.13072284396400891"/>
    <n v="6.2343124316413201E-2"/>
    <n v="829.64021034400002"/>
    <n v="284.77097099900016"/>
    <n v="96.853152843000004"/>
    <n v="150.84025935300002"/>
    <n v="21.601834232769779"/>
    <n v="6.5418754336012699E-2"/>
    <n v="128.55491450700001"/>
    <n v="349.39086182900002"/>
    <n v="15.535458508000001"/>
    <n v="545.52885907999985"/>
    <n v="545.52885907999985"/>
    <n v="3577.9637536800001"/>
    <n v="-7.6648430338601887"/>
    <n v="-7.6648430338601887"/>
    <n v="0.73173215568131766"/>
    <n v="74.964110287308927"/>
    <n v="0.23659345700170345"/>
    <n v="1.5517470788576613"/>
    <n v="696.36911843299981"/>
    <n v="0.30201221133771611"/>
    <n v="174.05071023900004"/>
    <n v="174.05071023900004"/>
    <n v="5133.3630940440007"/>
    <n v="-0.54108384547488275"/>
    <n v="-0.54108384547488275"/>
    <n v="5.9481635968191782E-2"/>
    <n v="23.917261975736228"/>
    <n v="7.5485024382565269E-2"/>
    <n v="7.5485024382565269E-2"/>
    <n v="2.2263169037712185"/>
    <n v="116.523370926"/>
    <n v="16.012115003185752"/>
    <n v="0"/>
    <n v="0"/>
    <n v="57.527339313000041"/>
    <n v="7.9051469725504786"/>
    <n v="2029.636538622"/>
    <n v="0.8802444034571798"/>
    <n v="371.47814884099978"/>
    <n v="371.47814884099978"/>
    <n v="-1555.3993403640002"/>
    <n v="51.046848311572688"/>
    <n v="-213.73594769760038"/>
    <n v="-1.8056059413307608"/>
    <n v="-1.8056059413307608"/>
    <n v="-0.44031183302444288"/>
    <n v="0.16110843261913815"/>
    <n v="-0.67456982491355699"/>
    <n v="522.31840819399986"/>
    <n v="-446.11840112299979"/>
    <n v="0.22652718695515089"/>
    <n v="-0.19347958040526833"/>
    <n v="1206.374835546"/>
    <n v="100.8"/>
    <n v="2382.0582216894841"/>
    <n v="31867.272263663497"/>
    <n v="6.0110604203234219E-2"/>
    <n v="1856.4812085446431"/>
    <n v="22382.49593706365"/>
    <n v="8.2557924780745973E-2"/>
    <n v="1840.8589567291667"/>
    <n v="28224.927654819941"/>
    <n v="1.2864624372192379E-2"/>
    <n v="172.66935539583338"/>
    <n v="5215.9548733905394"/>
    <n v="1.9867556991506552E-2"/>
  </r>
  <r>
    <x v="181"/>
    <x v="1"/>
    <x v="1"/>
    <x v="15"/>
    <n v="230576.47747041125"/>
    <n v="5732.1045776589453"/>
    <n v="2027.9859141850002"/>
    <n v="0.87952853492839123"/>
    <n v="4429.1006016480005"/>
    <n v="31183.098576004995"/>
    <n v="2.0233894077576142E-2"/>
    <n v="-7.8229303314938381E-2"/>
    <n v="9.9315974373662685E-2"/>
    <n v="1435.5580623780002"/>
    <n v="0.62259519189775903"/>
    <n v="3306.8911205909999"/>
    <n v="22188.556338368002"/>
    <n v="0.13469600029890705"/>
    <n v="0.16087770175166183"/>
    <n v="0.12806371024726304"/>
    <n v="737.92395900200006"/>
    <n v="12622.649704301002"/>
    <n v="7.1464163795627922E-2"/>
    <n v="0.10774536100460197"/>
    <n v="765.7010881839999"/>
    <n v="9552.3626456500006"/>
    <n v="0.22740219228324854"/>
    <n v="0.22632219649249863"/>
    <n v="541.15032494399998"/>
    <n v="373.91785554799998"/>
    <n v="0.10654155946696453"/>
    <n v="0.19374871241291824"/>
    <n v="110.876294112"/>
    <n v="4.8086559101080985E-2"/>
    <n v="67.105506161999998"/>
    <n v="2.9103361669063282E-2"/>
    <n v="414.446051533"/>
    <n v="72.302597748882022"/>
    <n v="296.21170094299998"/>
    <n v="40.704073209491014"/>
    <n v="64.073053876493987"/>
    <n v="0"/>
    <n v="0"/>
    <n v="7.7125812575361765"/>
    <n v="118.23435059000002"/>
    <n v="296.21170094299998"/>
    <n v="2680.6870775860002"/>
    <n v="1.1626021470164924"/>
    <n v="4536.272905969"/>
    <n v="28477.727389375999"/>
    <n v="0.35374107535390409"/>
    <n v="7.9237479508485142E-2"/>
    <n v="8.8354855807078136E-2"/>
    <n v="1169.8172041560001"/>
    <n v="2284.2283854990001"/>
    <n v="14178.353647987002"/>
    <n v="0.14089854124704648"/>
    <n v="0.13591132295482145"/>
    <n v="7.0673135515063157E-2"/>
    <n v="838.38059147199999"/>
    <n v="331.43661268400012"/>
    <n v="273.13358728399999"/>
    <n v="189.55134016899999"/>
    <n v="27.145648293720303"/>
    <n v="8.2207579128848546E-2"/>
    <n v="598.01845786000001"/>
    <n v="433.68759"/>
    <n v="16.478898116999996"/>
    <n v="-652.70116340100003"/>
    <n v="-107.17230432100018"/>
    <n v="2705.371186629"/>
    <n v="-3.9682886759861775"/>
    <n v="-1.7763876350508512"/>
    <n v="0.22967905007465017"/>
    <n v="-89.691243979948879"/>
    <n v="-0.28307361208810122"/>
    <n v="1.1733075360977214"/>
    <n v="-463.14982323200002"/>
    <n v="-0.20086603295925268"/>
    <n v="134.95338517799999"/>
    <n v="309.00409541700003"/>
    <n v="5021.9814593290002"/>
    <n v="-0.45215509659722997"/>
    <n v="-0.50606742288341611"/>
    <n v="2.9649526374946111E-2"/>
    <n v="18.544684266915571"/>
    <n v="5.8528687166416571E-2"/>
    <n v="0.13401371154898184"/>
    <n v="2.1780111806823168"/>
    <n v="96.013302838000001"/>
    <n v="13.193714142153437"/>
    <n v="0"/>
    <n v="0"/>
    <n v="38.940082339999989"/>
    <n v="5.3509701247621306"/>
    <n v="2815.6404627640004"/>
    <n v="1.2211308341829092"/>
    <n v="-787.65454857899999"/>
    <n v="-416.17639973800021"/>
    <n v="-2316.6102726999998"/>
    <n v="-108.23592824686443"/>
    <n v="-318.33811371274965"/>
    <n v="28.786188898710055"/>
    <n v="-0.14640998791498894"/>
    <n v="-0.13472368028462645"/>
    <n v="-0.34160229925451779"/>
    <n v="-1.0047036445845952"/>
    <n v="-598.10320840999998"/>
    <n v="-1054.7756053769997"/>
    <n v="-0.25939472012566922"/>
    <n v="-0.45745152191959992"/>
    <n v="1347.2393756040001"/>
    <n v="101.1"/>
    <n v="2005.9207855440161"/>
    <n v="31607.35501555448"/>
    <n v="5.7251716075004566E-2"/>
    <n v="1419.9387362789321"/>
    <n v="22499.483730345535"/>
    <n v="8.4808447764456618E-2"/>
    <n v="2651.5203536953513"/>
    <n v="28837.071838780688"/>
    <n v="4.6110993456111471E-2"/>
    <n v="133.48504963204749"/>
    <n v="5095.7442949654542"/>
    <n v="-9.0763892205428798E-3"/>
  </r>
  <r>
    <x v="182"/>
    <x v="2"/>
    <x v="2"/>
    <x v="15"/>
    <n v="230576.47747041125"/>
    <n v="5732.1045776589453"/>
    <n v="2240.7732797899998"/>
    <n v="0.97181347567318399"/>
    <n v="6669.8738814380004"/>
    <n v="31169.203458966997"/>
    <n v="1.1210776341894046E-2"/>
    <n v="-6.1628206868684643E-3"/>
    <n v="8.6580304689078069E-2"/>
    <n v="1614.228633106"/>
    <n v="0.70008382937203384"/>
    <n v="4921.1197536969994"/>
    <n v="22318.276551600997"/>
    <n v="8.7382605242547262E-2"/>
    <n v="0.135698602626531"/>
    <n v="0.1315280835498529"/>
    <n v="777.16701628400006"/>
    <n v="12685.123478751002"/>
    <n v="8.5622983797349894E-2"/>
    <n v="8.7413411507409666E-2"/>
    <n v="828.47061246700002"/>
    <n v="9632.7964569499982"/>
    <n v="0.21120709511401392"/>
    <n v="0.10752654304509668"/>
    <n v="554.63381509199996"/>
    <n v="388.64498854300001"/>
    <n v="6.3836495207254096E-2"/>
    <n v="5.2585876107615004E-2"/>
    <n v="121.76357658999999"/>
    <n v="5.2808325431038521E-2"/>
    <n v="98.260619801999994"/>
    <n v="4.2615196866562115E-2"/>
    <n v="406.52045029200002"/>
    <n v="70.919929108834836"/>
    <n v="295.30179190999991"/>
    <n v="40.579037622526343"/>
    <n v="104.65209149902033"/>
    <n v="0"/>
    <n v="0"/>
    <n v="7.7125812575361765"/>
    <n v="111.21865838200011"/>
    <n v="295.30179190999991"/>
    <n v="2416.3503523569998"/>
    <n v="1.0479604766566346"/>
    <n v="6952.6232583259998"/>
    <n v="28859.169676935999"/>
    <n v="0.1874493959500092"/>
    <n v="0.11453673720658775"/>
    <n v="0.1043532575391235"/>
    <n v="1160.637706389"/>
    <n v="3444.866091888"/>
    <n v="14312.045077576"/>
    <n v="0.13018346977758855"/>
    <n v="0.13397503140949985"/>
    <n v="8.0805662104287634E-2"/>
    <n v="832.74295004500004"/>
    <n v="327.89475634399992"/>
    <n v="277.80653508200004"/>
    <n v="112.22667848099999"/>
    <n v="16.071983139246019"/>
    <n v="4.8672214838307387E-2"/>
    <n v="427.15604781399992"/>
    <n v="390.87317562099997"/>
    <n v="47.650208969999994"/>
    <n v="-175.57707256699996"/>
    <n v="-282.74937688800014"/>
    <n v="2310.0337820310001"/>
    <n v="-1.7989479763901732"/>
    <n v="-1.7902441690701345"/>
    <n v="-9.5312549819447145E-2"/>
    <n v="-24.127007788428056"/>
    <n v="-7.6147000983450674E-2"/>
    <n v="1.0018514496247499"/>
    <n v="-63.350394085999966"/>
    <n v="-2.747478614514328E-2"/>
    <n v="300.97126853200001"/>
    <n v="609.97536394899998"/>
    <n v="4852.4616696230005"/>
    <n v="-0.36030395634054246"/>
    <n v="-0.44349924214418601"/>
    <n v="-4.0585621452605136E-2"/>
    <n v="41.358111476620302"/>
    <n v="0.13052991000377398"/>
    <n v="0.26454362155275579"/>
    <n v="2.1044911965253235"/>
    <n v="209.85528789000003"/>
    <n v="28.83736521710567"/>
    <n v="0"/>
    <n v="0"/>
    <n v="91.115980641999982"/>
    <n v="12.520746259514629"/>
    <n v="2717.3216208889999"/>
    <n v="1.1784903866604088"/>
    <n v="-476.54834109899997"/>
    <n v="-892.72474083700013"/>
    <n v="-2542.4278875919999"/>
    <n v="-65.485119265048354"/>
    <n v="-349.368949764447"/>
    <n v="0.90063798046661359"/>
    <n v="0.20917767681190869"/>
    <n v="1.5213801569694541E-2"/>
    <n v="-0.20667691098722468"/>
    <n v="-1.1026397469005733"/>
    <n v="-364.321662618"/>
    <n v="-1214.9800529029994"/>
    <n v="-0.1580046961489173"/>
    <n v="-0.52693148331182738"/>
    <n v="1261.4241618779999"/>
    <n v="101.1"/>
    <n v="2216.3929572601382"/>
    <n v="31501.709006360281"/>
    <n v="4.4166570932892002E-2"/>
    <n v="1596.6653146449059"/>
    <n v="22567.282803806498"/>
    <n v="8.7300082722989281E-2"/>
    <n v="2390.059695704253"/>
    <n v="29131.419443847397"/>
    <n v="6.0415880876083516E-2"/>
    <n v="297.696605867458"/>
    <n v="4908.8913448387966"/>
    <n v="-7.7242957360501574E-2"/>
  </r>
  <r>
    <x v="183"/>
    <x v="3"/>
    <x v="3"/>
    <x v="15"/>
    <n v="230576.47747041125"/>
    <n v="5732.1045776589453"/>
    <n v="3392.805268524"/>
    <n v="1.4714446615480896"/>
    <n v="10062.679149962001"/>
    <n v="32197.682189832998"/>
    <n v="0.12303491543736045"/>
    <n v="0.43499859874887115"/>
    <n v="0.1182325872279526"/>
    <n v="2293.0501114809999"/>
    <n v="0.99448570671102221"/>
    <n v="7214.1698651779989"/>
    <n v="22680.098462766997"/>
    <n v="0.18735326623077686"/>
    <n v="0.15162315213491251"/>
    <n v="0.1448151832192015"/>
    <n v="1399.2803313630002"/>
    <n v="12759.549278176"/>
    <n v="8.793149128777733E-2"/>
    <n v="5.6176582130967656E-2"/>
    <n v="842.83490601900019"/>
    <n v="9807.6181054119988"/>
    <n v="0.21678282338663557"/>
    <n v="0.26170386064094386"/>
    <n v="631.75850135300004"/>
    <n v="416.38248922100001"/>
    <n v="3.8384091431338696E-2"/>
    <n v="0.36243788814849687"/>
    <n v="122.343828282"/>
    <n v="5.3059978027333594E-2"/>
    <n v="516.90727370200011"/>
    <n v="0.22418040182278884"/>
    <n v="460.50405505899994"/>
    <n v="80.337692521142884"/>
    <n v="277.65926535400001"/>
    <n v="38.154681358916093"/>
    <n v="142.80677285793644"/>
    <n v="29.967768542000002"/>
    <n v="4.1180353131741336"/>
    <n v="11.83061657071031"/>
    <n v="152.87702116299994"/>
    <n v="307.627033896"/>
    <n v="2698.0565769049999"/>
    <n v="1.1701352221634267"/>
    <n v="9650.6798352309997"/>
    <n v="29332.602238193998"/>
    <n v="0.21281464100364356"/>
    <n v="0.1403712854246344"/>
    <n v="0.10769858837499191"/>
    <n v="1170.5611231119999"/>
    <n v="4615.4272149999997"/>
    <n v="14448.012308560001"/>
    <n v="0.13142087153089266"/>
    <n v="0.13332615648053303"/>
    <n v="8.973409157770651E-2"/>
    <n v="834.55482431600001"/>
    <n v="336.0062987959999"/>
    <n v="244.39149971800001"/>
    <n v="144.79590694199999"/>
    <n v="20.736222496308201"/>
    <n v="6.2797345388616643E-2"/>
    <n v="414.17958677899998"/>
    <n v="446.80661520099994"/>
    <n v="277.32184515299997"/>
    <n v="694.74869161900006"/>
    <n v="411.99931473099991"/>
    <n v="2865.0799516390002"/>
    <n v="3.9730576199926926"/>
    <n v="-0.17186489982352371"/>
    <n v="0.2388482241366614"/>
    <n v="95.469225273108378"/>
    <n v="0.30130943938466309"/>
    <n v="1.2425725221718082"/>
    <n v="839.54459856100004"/>
    <n v="0.36410678477327973"/>
    <n v="598.79386945299996"/>
    <n v="1208.7692334019998"/>
    <n v="5064.1576494380006"/>
    <n v="0.54687970531942276"/>
    <n v="-0.18501992541435996"/>
    <n v="-1.9440538025216836E-2"/>
    <n v="82.283547280596707"/>
    <n v="0.25969425676989982"/>
    <n v="0.52423787832265556"/>
    <n v="2.1963028080728049"/>
    <n v="499.957896398"/>
    <n v="68.701954554331834"/>
    <n v="0"/>
    <n v="0"/>
    <n v="98.835973054999954"/>
    <n v="13.581592726264889"/>
    <n v="3296.8504463579998"/>
    <n v="1.4298294789333263"/>
    <n v="95.954822166000099"/>
    <n v="-796.76991867100003"/>
    <n v="-2199.0776977989995"/>
    <n v="13.185677992511657"/>
    <n v="-302.18731846043488"/>
    <n v="-1.3878602218238456"/>
    <n v="-0.19165962364427169"/>
    <n v="-0.22889783791335305"/>
    <n v="4.1615182614763262E-2"/>
    <n v="-0.95373028590099629"/>
    <n v="240.75072910800009"/>
    <n v="-840.58534816599922"/>
    <n v="0.1044125280033799"/>
    <n v="-0.36455815328077751"/>
    <n v="1274.1998213009999"/>
    <n v="101.1"/>
    <n v="3355.8904733175077"/>
    <n v="32433.89131053862"/>
    <n v="7.4121333464644445E-2"/>
    <n v="2268.1010004757668"/>
    <n v="22855.651524911103"/>
    <n v="0.10009700309113767"/>
    <n v="2668.7008673639962"/>
    <n v="29519.623385719984"/>
    <n v="6.3421142486757454E-2"/>
    <n v="592.27880262413453"/>
    <n v="5104.3500371995224"/>
    <n v="-5.8044908545986984E-2"/>
  </r>
  <r>
    <x v="184"/>
    <x v="4"/>
    <x v="4"/>
    <x v="15"/>
    <n v="230576.47747041125"/>
    <n v="5732.1045776589453"/>
    <n v="2948.7626089170003"/>
    <n v="1.2788653210713572"/>
    <n v="13011.441758879002"/>
    <n v="32241.346430518999"/>
    <n v="9.659117767335812E-2"/>
    <n v="1.5030210736922234E-2"/>
    <n v="0.10434936708270648"/>
    <n v="2192.3581292130002"/>
    <n v="0.95081603868041342"/>
    <n v="9406.5279943909991"/>
    <n v="22636.182299145999"/>
    <n v="-1.9638093485099817E-2"/>
    <n v="0.10656914994517108"/>
    <n v="0.12742268273574031"/>
    <n v="1386.7643075890001"/>
    <n v="12744.381811758001"/>
    <n v="8.0688907556043743E-2"/>
    <n v="-1.0818976143645131E-2"/>
    <n v="821.73473582400004"/>
    <n v="9881.6608994939998"/>
    <n v="0.19882759325148069"/>
    <n v="9.902847676744031E-2"/>
    <n v="613.007582394"/>
    <n v="377.70161722699999"/>
    <n v="0.26307723483652978"/>
    <n v="7.4320142052481941E-3"/>
    <n v="120.441819313"/>
    <n v="5.2235085137188685E-2"/>
    <n v="159.46754256600002"/>
    <n v="6.916036896541787E-2"/>
    <n v="476.49511782499997"/>
    <n v="83.127429266059522"/>
    <n v="309.60413209800004"/>
    <n v="42.54440057147827"/>
    <n v="185.3511734294147"/>
    <n v="41.401223999999999"/>
    <n v="5.6891690885054507"/>
    <n v="17.51978565921576"/>
    <n v="125.48976172699993"/>
    <n v="351.00535609800005"/>
    <n v="2360.1503159770004"/>
    <n v="1.0235867690709548"/>
    <n v="12010.830151208"/>
    <n v="29430.978875242999"/>
    <n v="4.3495349674255612E-2"/>
    <n v="0.11994041137552935"/>
    <n v="0.10422443971296214"/>
    <n v="1168.4360066460004"/>
    <n v="5783.8632216460001"/>
    <n v="14589.591416445001"/>
    <n v="0.13787618124378298"/>
    <n v="0.13424240133740217"/>
    <n v="9.796845914119312E-2"/>
    <n v="834.94744557399997"/>
    <n v="333.48856107200038"/>
    <n v="253.49114426900002"/>
    <n v="72.321866960999998"/>
    <n v="10.357214898708534"/>
    <n v="3.1365674310936897E-2"/>
    <n v="352.48592491299996"/>
    <n v="375.84804326400001"/>
    <n v="137.56732992400001"/>
    <n v="588.61229293999986"/>
    <n v="1000.6116076709998"/>
    <n v="2810.3675552760001"/>
    <n v="-8.5046318403040666E-2"/>
    <n v="-0.12290697214902657"/>
    <n v="0.10565934255806342"/>
    <n v="80.884441051997939"/>
    <n v="0.25527855200040239"/>
    <n v="1.2188439974917391"/>
    <n v="660.93415990099982"/>
    <n v="0.28664422631133923"/>
    <n v="463.10688289599995"/>
    <n v="1671.8761162979997"/>
    <n v="5060.6905791130002"/>
    <n v="-7.4309127225492544E-3"/>
    <n v="-0.14252326164390205"/>
    <n v="-1.9420447278493125E-2"/>
    <n v="63.638054827703563"/>
    <n v="0.20084740992516384"/>
    <n v="0.72508528824781937"/>
    <n v="2.1947991549842345"/>
    <n v="278.091994419"/>
    <n v="38.214145031301612"/>
    <n v="0"/>
    <n v="0"/>
    <n v="185.01488847699994"/>
    <n v="25.423909796401947"/>
    <n v="2823.2571988730006"/>
    <n v="1.2244341789961188"/>
    <n v="125.50541004399992"/>
    <n v="-671.26450862700017"/>
    <n v="-2250.3230238369997"/>
    <n v="17.24638622429438"/>
    <n v="-309.22921956040653"/>
    <n v="-0.28992991584615446"/>
    <n v="-0.17018776563879734"/>
    <n v="-0.14080803212677107"/>
    <n v="5.4431142075238532E-2"/>
    <n v="-0.97595515749249517"/>
    <n v="197.82727700499993"/>
    <n v="-872.38728356799936"/>
    <n v="8.5796816386175437E-2"/>
    <n v="-0.37835051221994165"/>
    <n v="1255.9582428179999"/>
    <n v="101.2"/>
    <n v="2913.7970443843878"/>
    <n v="32377.479014694745"/>
    <n v="6.0895443477591904E-2"/>
    <n v="2166.3617877598817"/>
    <n v="22735.618172139981"/>
    <n v="8.3678279766792985E-2"/>
    <n v="2332.1643438507908"/>
    <n v="29539.321693962782"/>
    <n v="6.0179352022625254E-2"/>
    <n v="457.61549693280631"/>
    <n v="5084.9344191384125"/>
    <n v="-5.8132713026821103E-2"/>
  </r>
  <r>
    <x v="185"/>
    <x v="5"/>
    <x v="5"/>
    <x v="15"/>
    <n v="230576.47747041125"/>
    <n v="5732.1045776589453"/>
    <n v="2517.4616609350001"/>
    <n v="1.0918120046560489"/>
    <n v="15528.903419814002"/>
    <n v="32399.467381441002"/>
    <n v="9.1686288563162188E-2"/>
    <n v="6.7019125406914348E-2"/>
    <n v="0.10075121323792313"/>
    <n v="1811.740080672"/>
    <n v="0.7857436719252906"/>
    <n v="11218.268075062999"/>
    <n v="22714.395416558"/>
    <n v="4.5117912250361103E-2"/>
    <n v="9.6160139908162412E-2"/>
    <n v="0.11831638215697793"/>
    <n v="982.45458276800014"/>
    <n v="12692.150727476999"/>
    <n v="6.2571663278868872E-2"/>
    <n v="-5.0480146719309338E-2"/>
    <n v="817.71373343500011"/>
    <n v="9982.1304200310024"/>
    <n v="0.19593311680879322"/>
    <n v="0.14007714350326594"/>
    <n v="568.97616665300006"/>
    <n v="392.889254811"/>
    <n v="-1.4386933369333166E-2"/>
    <n v="8.5874464979900589E-2"/>
    <n v="107.90434824099999"/>
    <n v="4.6797639301626864E-2"/>
    <n v="69.452512061999997"/>
    <n v="3.0121247762973782E-2"/>
    <n v="528.36471996"/>
    <n v="92.176392248550002"/>
    <n v="282.58964024099998"/>
    <n v="38.83219119296988"/>
    <n v="224.18336462238457"/>
    <n v="0"/>
    <n v="0"/>
    <n v="17.51978565921576"/>
    <n v="245.77507971900002"/>
    <n v="282.58964024099998"/>
    <n v="2423.4578774350002"/>
    <n v="1.0510429788944933"/>
    <n v="14434.288028643001"/>
    <n v="29658.790555115"/>
    <n v="0.10375609700909649"/>
    <n v="0.11719005886225986"/>
    <n v="0.10529848267238062"/>
    <n v="1178.2582841400001"/>
    <n v="6962.1215057859999"/>
    <n v="14558.075480309002"/>
    <n v="-2.6051089209695566E-2"/>
    <n v="0.10350597976366638"/>
    <n v="8.2992857836501122E-2"/>
    <n v="838.20782397000005"/>
    <n v="340.05046017000006"/>
    <n v="258.19869960700004"/>
    <n v="15.027948557"/>
    <n v="2.1521525816738083"/>
    <n v="6.5175549222831995E-3"/>
    <n v="368.50487381500005"/>
    <n v="441.60078218199999"/>
    <n v="161.867289134"/>
    <n v="94.003783499999827"/>
    <n v="1094.6153911709996"/>
    <n v="2740.6768263260001"/>
    <n v="-0.42573650091836257"/>
    <n v="-0.16090674672529537"/>
    <n v="5.3833304833871276E-2"/>
    <n v="12.91757507678415"/>
    <n v="4.0769025761555784E-2"/>
    <n v="1.1886194361164606"/>
    <n v="109.03173205699983"/>
    <n v="4.728658068383898E-2"/>
    <n v="371.55746987300012"/>
    <n v="2043.4335861709999"/>
    <n v="5112.0806919090001"/>
    <n v="0.16051015714147532"/>
    <n v="-9.9781234988696954E-2"/>
    <n v="4.7779288184077728E-3"/>
    <n v="51.057748249297354"/>
    <n v="0.16114283380041672"/>
    <n v="0.88622812204823609"/>
    <n v="2.2170868199532663"/>
    <n v="251.19239845799999"/>
    <n v="34.517724127547481"/>
    <n v="0"/>
    <n v="0"/>
    <n v="120.36507141500013"/>
    <n v="16.540024121749873"/>
    <n v="2795.0153473080004"/>
    <n v="1.2121858126949099"/>
    <n v="-277.55368637300029"/>
    <n v="-948.81819500000051"/>
    <n v="-2371.403865583"/>
    <n v="-38.140173172513201"/>
    <n v="-325.86760160610567"/>
    <n v="0.77381376963289239"/>
    <n v="-1.7184512080117398E-2"/>
    <n v="-4.651761827205303E-2"/>
    <n v="-0.12037380803886094"/>
    <n v="-1.0284673838368055"/>
    <n v="-262.52573781600029"/>
    <n v="-996.25040387400009"/>
    <n v="-0.11385625311657775"/>
    <n v="-0.43206940048854026"/>
    <n v="1268.3948784449999"/>
    <n v="101.9"/>
    <n v="2470.5217477281644"/>
    <n v="32431.001131491495"/>
    <n v="5.636924964926826E-2"/>
    <n v="1777.9588622885183"/>
    <n v="22737.685145382089"/>
    <n v="7.3836328322728351E-2"/>
    <n v="2378.270733498528"/>
    <n v="29668.287769323786"/>
    <n v="6.0080359714686837E-2"/>
    <n v="364.62950919823368"/>
    <n v="5121.5721378304197"/>
    <n v="-3.5860976696477254E-2"/>
  </r>
  <r>
    <x v="186"/>
    <x v="6"/>
    <x v="6"/>
    <x v="15"/>
    <n v="230576.47747041125"/>
    <n v="5732.1045776589453"/>
    <n v="2973.0019349989998"/>
    <n v="1.2893778097466644"/>
    <n v="18501.905354813003"/>
    <n v="32658.768175926001"/>
    <n v="9.2305686596016123E-2"/>
    <n v="9.5552450715293613E-2"/>
    <n v="9.363181359105921E-2"/>
    <n v="2204.795635163"/>
    <n v="0.95621013008403288"/>
    <n v="13423.063710225999"/>
    <n v="22876.335136007001"/>
    <n v="7.9271238956860168E-2"/>
    <n v="9.3349879046725537E-2"/>
    <n v="0.10836248816087402"/>
    <n v="1413.757228381"/>
    <n v="12801.7194745"/>
    <n v="6.208985816901591E-2"/>
    <n v="8.401296943591352E-2"/>
    <n v="811.72903164500019"/>
    <n v="10058.402981761001"/>
    <n v="0.17867997993505025"/>
    <n v="0.10370778536874559"/>
    <n v="554.22144263299992"/>
    <n v="442.83434627600002"/>
    <n v="-3.2024760107474348E-2"/>
    <n v="0.1454114273443079"/>
    <n v="231.46026884399998"/>
    <n v="0.10038329641569885"/>
    <n v="77.039109077999996"/>
    <n v="3.3411521384650374E-2"/>
    <n v="459.70692191400002"/>
    <n v="80.198627866232925"/>
    <n v="264.01554036499999"/>
    <n v="36.279822333987539"/>
    <n v="260.46318695637211"/>
    <n v="11.413180000000001"/>
    <n v="1.5683476135282532"/>
    <n v="19.088133272744013"/>
    <n v="184.27820154900002"/>
    <n v="275.428720365"/>
    <n v="2436.9605869739999"/>
    <n v="1.0568990443904769"/>
    <n v="16871.248615617002"/>
    <n v="29835.066219325003"/>
    <n v="7.7974450324761913E-2"/>
    <n v="0.11135019529060952"/>
    <n v="0.11227929338423004"/>
    <n v="1188.9290866199999"/>
    <n v="8151.0505924059999"/>
    <n v="14675.757453982998"/>
    <n v="0.10985511396186354"/>
    <n v="0.10442754867036874"/>
    <n v="8.8206511058566361E-2"/>
    <n v="847.50601823399995"/>
    <n v="341.42306838599995"/>
    <n v="239.31943488000002"/>
    <n v="148.36506258"/>
    <n v="21.2473612915724"/>
    <n v="6.4345272426602554E-2"/>
    <n v="434.36753413899999"/>
    <n v="384.47328896199997"/>
    <n v="41.506179793000001"/>
    <n v="536.04134802499993"/>
    <n v="1630.6567391959995"/>
    <n v="2823.7019566009999"/>
    <n v="0.18327187200352801"/>
    <n v="-7.2192591017580021E-2"/>
    <n v="-7.0940885717958868E-2"/>
    <n v="73.660379397107249"/>
    <n v="0.23247876535618753"/>
    <n v="1.2246270684585991"/>
    <n v="684.40641060499991"/>
    <n v="0.29682403778279004"/>
    <n v="482.12541103400002"/>
    <n v="2525.5589972049997"/>
    <n v="5303.2685675120001"/>
    <n v="0.65714406812366466"/>
    <n v="-1.3787727445993547E-2"/>
    <n v="6.7034604701387668E-2"/>
    <n v="66.251495009848455"/>
    <n v="0.20909566158840676"/>
    <n v="1.095323783636643"/>
    <n v="2.3000041572725225"/>
    <n v="295.30672725400001"/>
    <n v="40.57971581519346"/>
    <n v="0"/>
    <n v="0"/>
    <n v="186.81868378000001"/>
    <n v="25.671779194654988"/>
    <n v="2919.0859980079999"/>
    <n v="1.2659947059788836"/>
    <n v="53.91593699099991"/>
    <n v="-894.90225800900066"/>
    <n v="-2479.5666109110002"/>
    <n v="7.4088843872587988"/>
    <n v="-340.73083722561159"/>
    <n v="-0.66734714140331097"/>
    <n v="0.11399141437229354"/>
    <n v="0.2842263106953471"/>
    <n v="2.3383103767780768E-2"/>
    <n v="-1.0753770888139234"/>
    <n v="202.28099957099991"/>
    <n v="-1106.091798293"/>
    <n v="8.7728376194383326E-2"/>
    <n v="-0.47970712816312294"/>
    <n v="1273.2345782540001"/>
    <n v="101.6"/>
    <n v="2926.1830068887798"/>
    <n v="32578.999010368916"/>
    <n v="4.9370957614390365E-2"/>
    <n v="2170.0744440580711"/>
    <n v="22816.36056285771"/>
    <n v="6.416052228547664E-2"/>
    <n v="2398.5832548956696"/>
    <n v="29752.466855766012"/>
    <n v="6.7003615480363932E-2"/>
    <n v="474.53288487598428"/>
    <n v="5298.2541200968462"/>
    <n v="2.3827554913060434E-2"/>
  </r>
  <r>
    <x v="187"/>
    <x v="7"/>
    <x v="7"/>
    <x v="15"/>
    <n v="230576.47747041125"/>
    <n v="5732.1045776589453"/>
    <n v="2524.7144223740002"/>
    <n v="1.0949574952622756"/>
    <n v="21026.619777187003"/>
    <n v="32475.486063533001"/>
    <n v="7.0253515460944049E-2"/>
    <n v="-6.7681812011169962E-2"/>
    <n v="8.2215525664278477E-2"/>
    <n v="1882.3286826670001"/>
    <n v="0.81635763687497132"/>
    <n v="15305.392392892998"/>
    <n v="22957.693263424"/>
    <n v="4.5174601650112223E-2"/>
    <n v="8.7186901584715537E-2"/>
    <n v="9.539485717296059E-2"/>
    <n v="867.80050169600008"/>
    <n v="12749.471200854001"/>
    <n v="4.1877186821777768E-2"/>
    <n v="-5.6788591046793346E-2"/>
    <n v="960.48868191399993"/>
    <n v="10132.523001817"/>
    <n v="0.16111665861997437"/>
    <n v="8.3622112610152399E-2"/>
    <n v="529.9469877460001"/>
    <n v="519.27593061699997"/>
    <n v="-4.513349157869373E-2"/>
    <n v="0.15256690181317101"/>
    <n v="126.360748374"/>
    <n v="5.4802098531588184E-2"/>
    <n v="74.85800879300001"/>
    <n v="3.24655878232879E-2"/>
    <n v="441.16698253999999"/>
    <n v="76.964224319888018"/>
    <n v="256.92244015599999"/>
    <n v="35.305120560660399"/>
    <n v="295.7683075170325"/>
    <n v="0"/>
    <n v="0"/>
    <n v="19.088133272744013"/>
    <n v="184.244542384"/>
    <n v="256.92244015599999"/>
    <n v="2408.2771975640003"/>
    <n v="1.0444591850758249"/>
    <n v="19279.525813181001"/>
    <n v="29909.797166047003"/>
    <n v="3.2024626336433437E-2"/>
    <n v="0.10078118650123558"/>
    <n v="0.10030242594170335"/>
    <n v="1166.8447207199999"/>
    <n v="9317.8953131260005"/>
    <n v="14772.345290482001"/>
    <n v="9.0247339608848121E-2"/>
    <n v="0.10263164396245927"/>
    <n v="9.067941564283255E-2"/>
    <n v="846.11807400500004"/>
    <n v="320.7266467149999"/>
    <n v="233.48279082000002"/>
    <n v="194.74704125900001"/>
    <n v="27.889724670614768"/>
    <n v="8.4460931746166937E-2"/>
    <n v="328.58773808299998"/>
    <n v="440.15060186900001"/>
    <n v="44.464304812999998"/>
    <n v="116.43722480999986"/>
    <n v="1747.0939640059994"/>
    <n v="2565.6888974860003"/>
    <n v="-0.68904490179710609"/>
    <n v="-0.18053302101909396"/>
    <n v="-9.1818510538184461E-2"/>
    <n v="16.00027719326393"/>
    <n v="5.0498310186450693E-2"/>
    <n v="1.1127279441656153"/>
    <n v="311.18426606899988"/>
    <n v="0.1349592419326176"/>
    <n v="315.215678938"/>
    <n v="2840.7746761429999"/>
    <n v="5073.1260413099999"/>
    <n v="-0.4220025004353235"/>
    <n v="-8.5457752135619902E-2"/>
    <n v="-4.5588887938545763E-3"/>
    <n v="43.315513976744462"/>
    <n v="0.13670764789025369"/>
    <n v="1.2320314315268965"/>
    <n v="2.2001923600212034"/>
    <n v="181.22081352000001"/>
    <n v="24.902545163200845"/>
    <n v="0"/>
    <n v="0"/>
    <n v="133.99486541799999"/>
    <n v="18.412968813543621"/>
    <n v="2723.4928765020004"/>
    <n v="1.1811668329660785"/>
    <n v="-198.77845412800013"/>
    <n v="-1093.6807121370007"/>
    <n v="-2507.437143824"/>
    <n v="-27.315236783480533"/>
    <n v="-344.56067989714256"/>
    <n v="0.16307338311100938"/>
    <n v="0.12260173496947502"/>
    <n v="0.10397735436946443"/>
    <n v="-8.6209337703803027E-2"/>
    <n v="-1.0874644158555884"/>
    <n v="-4.0314128690001212"/>
    <n v="-1136.984179304"/>
    <n v="-1.7484059576360963E-3"/>
    <n v="-0.49310501737971235"/>
    <n v="1252.1376052119999"/>
    <n v="101.8"/>
    <n v="2480.0731064577603"/>
    <n v="32294.027597127126"/>
    <n v="3.8753179943343818E-2"/>
    <n v="1849.0458572367388"/>
    <n v="22826.495734648266"/>
    <n v="5.1676094117773186E-2"/>
    <n v="2365.6946930884087"/>
    <n v="29735.455666658279"/>
    <n v="5.556550123256554E-2"/>
    <n v="309.6421207642436"/>
    <n v="5051.0492519393383"/>
    <n v="-4.455159165357514E-2"/>
  </r>
  <r>
    <x v="188"/>
    <x v="8"/>
    <x v="8"/>
    <x v="15"/>
    <n v="230576.47747041125"/>
    <n v="5732.1045776589453"/>
    <n v="3026.0649021610002"/>
    <n v="1.3123909842665198"/>
    <n v="24052.684679348004"/>
    <n v="32733.593270917001"/>
    <n v="7.3093145002416593E-2"/>
    <n v="9.3248248653162502E-2"/>
    <n v="8.4861307810718323E-2"/>
    <n v="2137.6591953810002"/>
    <n v="0.92709335264058568"/>
    <n v="17443.051588274"/>
    <n v="23016.333075661998"/>
    <n v="2.8205514923747455E-2"/>
    <n v="7.9597406493861378E-2"/>
    <n v="8.6081923752497236E-2"/>
    <n v="1268.4632720890002"/>
    <n v="12729.770654445001"/>
    <n v="2.8783638807680978E-2"/>
    <n v="-1.5293510131320631E-2"/>
    <n v="886.54802581999991"/>
    <n v="10177.433501078001"/>
    <n v="0.15086768972774056"/>
    <n v="5.3360856477746132E-2"/>
    <n v="542.05968339599997"/>
    <n v="440.58391701400001"/>
    <n v="-8.723764771930953E-2"/>
    <n v="6.5132327834507509E-2"/>
    <n v="209.24210885799999"/>
    <n v="9.0747378550290761E-2"/>
    <n v="298.94139512300001"/>
    <n v="0.12964956287067994"/>
    <n v="380.22220279899994"/>
    <n v="66.332042210277834"/>
    <n v="254.59643001200001"/>
    <n v="34.985490759116495"/>
    <n v="330.75379827614898"/>
    <n v="0"/>
    <n v="0"/>
    <n v="19.088133272744013"/>
    <n v="125.62577278699993"/>
    <n v="254.59643001200001"/>
    <n v="2533.5896542499995"/>
    <n v="1.0988066441318249"/>
    <n v="21813.115467431002"/>
    <n v="30324.408617066998"/>
    <n v="0.19566574606005838"/>
    <n v="0.11102182242707448"/>
    <n v="0.11604348323487157"/>
    <n v="1194.5995473919997"/>
    <n v="10512.494860518"/>
    <n v="14900.738141864998"/>
    <n v="0.12042022608148772"/>
    <n v="0.10462457211410015"/>
    <n v="9.618740749752086E-2"/>
    <n v="856.38663535399996"/>
    <n v="338.21291203799979"/>
    <n v="243.49376062100001"/>
    <n v="211.68874921300002"/>
    <n v="30.31594674429769"/>
    <n v="9.1808475667326042E-2"/>
    <n v="327.10826591899996"/>
    <n v="450.74842664199997"/>
    <n v="105.950904463"/>
    <n v="492.47524791100068"/>
    <n v="2239.5692119169998"/>
    <n v="2409.1846538500004"/>
    <n v="-0.24115437494478287"/>
    <n v="-0.19467990052836526"/>
    <n v="-0.19739776533618447"/>
    <n v="67.67372281721245"/>
    <n v="0.21358434013469463"/>
    <n v="1.0448527448595268"/>
    <n v="704.16399712400073"/>
    <n v="0.30539281580202066"/>
    <n v="230.88242492200001"/>
    <n v="3071.657101065"/>
    <n v="4872.7199643859994"/>
    <n v="-0.46466825817572788"/>
    <n v="-0.13169053582907853"/>
    <n v="-5.611982652747538E-2"/>
    <n v="31.726819355520092"/>
    <n v="0.10013268805861952"/>
    <n v="1.3321641195855161"/>
    <n v="2.1132771294987327"/>
    <n v="129.363050458"/>
    <n v="17.776485735311219"/>
    <n v="0"/>
    <n v="0"/>
    <n v="101.51937446400001"/>
    <n v="13.950333620208873"/>
    <n v="2764.4720791719997"/>
    <n v="1.1989393321904447"/>
    <n v="261.59282298900064"/>
    <n v="-832.08788914800004"/>
    <n v="-2463.535310536"/>
    <n v="35.946903461692351"/>
    <n v="-338.52788838182869"/>
    <n v="0.20167041983822753"/>
    <n v="9.9850271654714717E-2"/>
    <n v="0.14014657999256586"/>
    <n v="0.11345165207607508"/>
    <n v="-1.0684243846392065"/>
    <n v="473.28157220200069"/>
    <n v="-998.57238253599985"/>
    <n v="0.20526012774340113"/>
    <n v="-0.43307643237985616"/>
    <n v="1289.6528989210001"/>
    <n v="102.2"/>
    <n v="2960.9245618013697"/>
    <n v="32437.955843574739"/>
    <n v="4.1467014079104247E-2"/>
    <n v="2091.6430483180038"/>
    <n v="22802.286379255776"/>
    <n v="4.2894862258831212E-2"/>
    <n v="2479.0505423189816"/>
    <n v="30057.98705332783"/>
    <n v="7.0912771593562685E-2"/>
    <n v="225.91235315264186"/>
    <n v="4838.0321652211496"/>
    <n v="-9.371683954844523E-2"/>
  </r>
  <r>
    <x v="189"/>
    <x v="9"/>
    <x v="9"/>
    <x v="15"/>
    <n v="230576.47747041125"/>
    <n v="5732.1045776589453"/>
    <n v="2674.732613873"/>
    <n v="1.1600197224004496"/>
    <n v="26727.417293221002"/>
    <n v="32928.790440194003"/>
    <n v="7.3653930335025652E-2"/>
    <n v="7.8723282501333314E-2"/>
    <n v="7.8957625288208044E-2"/>
    <n v="1921.410220621"/>
    <n v="0.83330712729253364"/>
    <n v="19364.461808895001"/>
    <n v="23156.727310763999"/>
    <n v="7.8828172371000704E-2"/>
    <n v="7.9521031351098781E-2"/>
    <n v="7.7816807368449759E-2"/>
    <n v="940.17275429699987"/>
    <n v="12747.069522251"/>
    <n v="2.3545959841858588E-2"/>
    <n v="1.8744563107939261E-2"/>
    <n v="980.93725689600012"/>
    <n v="10303.099613371001"/>
    <n v="0.14236250742306877"/>
    <n v="0.14693131305316265"/>
    <n v="500.18503867999999"/>
    <n v="500.10090554800001"/>
    <n v="-9.1083539037426053E-2"/>
    <n v="0.15748001277613133"/>
    <n v="217.10297551399998"/>
    <n v="9.415660170359734E-2"/>
    <n v="70.324045011999985"/>
    <n v="3.0499227754498214E-2"/>
    <n v="465.89537272599995"/>
    <n v="81.278240202009144"/>
    <n v="281.18737092899994"/>
    <n v="38.639497681696149"/>
    <n v="369.39329595784511"/>
    <n v="0"/>
    <n v="0"/>
    <n v="19.088133272744013"/>
    <n v="184.70800179700001"/>
    <n v="281.18737092899994"/>
    <n v="2539.8919276819997"/>
    <n v="1.1015399122869902"/>
    <n v="24353.007395113003"/>
    <n v="30446.088635911001"/>
    <n v="5.0318178650633705E-2"/>
    <n v="0.10436496681884044"/>
    <n v="0.10815408752270361"/>
    <n v="1172.0341604689997"/>
    <n v="11684.529020987"/>
    <n v="14989.535404819"/>
    <n v="8.1974001400529684E-2"/>
    <n v="0.10230987015953574"/>
    <n v="9.7807990617531981E-2"/>
    <n v="848.02648438599999"/>
    <n v="324.00767608299975"/>
    <n v="253.82181947399999"/>
    <n v="150.37004557200001"/>
    <n v="21.534494915039254"/>
    <n v="6.5214824695765533E-2"/>
    <n v="426.20805327900001"/>
    <n v="440.57357561400005"/>
    <n v="96.884273274000009"/>
    <n v="134.84068619100026"/>
    <n v="2374.4098981080001"/>
    <n v="2482.701804283"/>
    <n v="1.1988406983432651"/>
    <n v="-0.16461415350476005"/>
    <n v="-0.18452302597367165"/>
    <n v="18.529197681467156"/>
    <n v="5.8479810113459513E-2"/>
    <n v="1.0767368083336224"/>
    <n v="285.21073176300024"/>
    <n v="0.12369463480922505"/>
    <n v="323.48479920800003"/>
    <n v="3395.1419002729999"/>
    <n v="4724.874877409"/>
    <n v="-0.31367645318160431"/>
    <n v="-0.15308707778599306"/>
    <n v="-6.7761755358428433E-2"/>
    <n v="44.451819111810465"/>
    <n v="0.14029392883300998"/>
    <n v="1.4724580484185261"/>
    <n v="2.0491573681948196"/>
    <n v="197.988581278"/>
    <n v="27.206696026278031"/>
    <n v="0"/>
    <n v="0"/>
    <n v="125.49621793000003"/>
    <n v="17.245123085532438"/>
    <n v="2863.3767268899996"/>
    <n v="1.2418338411200001"/>
    <n v="-188.64411301699977"/>
    <n v="-1020.7320021649998"/>
    <n v="-2242.1730731260004"/>
    <n v="-25.922621430343309"/>
    <n v="-308.10929016754949"/>
    <n v="-0.53989953370103394"/>
    <n v="-0.12500150389433984"/>
    <n v="0.1078836001395318"/>
    <n v="-8.1814118719550452E-2"/>
    <n v="-0.97242055986119724"/>
    <n v="-38.274067444999758"/>
    <n v="-751.27571757900012"/>
    <n v="-1.6599294023784919E-2"/>
    <n v="-0.32582496090712793"/>
    <n v="1259.3629897789999"/>
    <n v="102.8"/>
    <n v="2601.8799745846304"/>
    <n v="32529.548954864069"/>
    <n v="3.6296722764228129E-2"/>
    <n v="1869.0760900982489"/>
    <n v="22868.258165476764"/>
    <n v="3.5394828936798461E-2"/>
    <n v="2470.7119919085603"/>
    <n v="30080.496257633422"/>
    <n v="6.4078810647466122E-2"/>
    <n v="314.67392919066151"/>
    <n v="4675.5307331370495"/>
    <n v="-0.10341167832056042"/>
  </r>
  <r>
    <x v="190"/>
    <x v="10"/>
    <x v="10"/>
    <x v="15"/>
    <n v="230576.47747041125"/>
    <n v="5732.1045776589453"/>
    <n v="3087.3055812719999"/>
    <n v="1.3389507963439935"/>
    <n v="29814.722874493003"/>
    <n v="33212.864613172998"/>
    <n v="7.6455852435544758E-2"/>
    <n v="0.1013381100606261"/>
    <n v="8.5495277568976791E-2"/>
    <n v="2181.2215812110003"/>
    <n v="0.94598616699351123"/>
    <n v="21545.683390106002"/>
    <n v="23284.541097731002"/>
    <n v="6.2244716965271563E-2"/>
    <n v="7.7746504178745734E-2"/>
    <n v="7.0997866070074078E-2"/>
    <n v="1218.9186228540002"/>
    <n v="12795.066641697002"/>
    <n v="2.125242470907418E-2"/>
    <n v="4.099089418573576E-2"/>
    <n v="911.435042436"/>
    <n v="10356.682409640001"/>
    <n v="0.13333327752662139"/>
    <n v="6.2461567838068888E-2"/>
    <n v="520.17179461699993"/>
    <n v="475.09762601"/>
    <n v="1.0968851985518446E-2"/>
    <n v="8.648849600000319E-2"/>
    <n v="279.72206354499997"/>
    <n v="0.12131422364230339"/>
    <n v="92.905984015000001"/>
    <n v="4.0292914973047142E-2"/>
    <n v="533.45595250100007"/>
    <n v="93.06458828056995"/>
    <n v="255.91459210999997"/>
    <n v="35.166626637166395"/>
    <n v="404.55992259501153"/>
    <n v="127.150814"/>
    <n v="17.472490199495216"/>
    <n v="36.560623472239229"/>
    <n v="150.39054639100013"/>
    <n v="383.06540610999997"/>
    <n v="2514.5113322080001"/>
    <n v="1.0905324601164814"/>
    <n v="26867.518727321003"/>
    <n v="30684.755246220004"/>
    <n v="0.10486946144104814"/>
    <n v="0.10441216255764618"/>
    <n v="0.1050502638730535"/>
    <n v="1198.922447182"/>
    <n v="12883.451468169"/>
    <n v="15053.085742391002"/>
    <n v="5.5973136061823414E-2"/>
    <n v="9.7826905793769736E-2"/>
    <n v="9.3507004019557804E-2"/>
    <n v="868.23971515400001"/>
    <n v="330.68273202800003"/>
    <n v="257.73335378499996"/>
    <n v="120.16899232599999"/>
    <n v="17.209401941363122"/>
    <n v="5.2116761277793688E-2"/>
    <n v="435.11202976600003"/>
    <n v="459.19078236499996"/>
    <n v="43.383726784000004"/>
    <n v="572.79424906399981"/>
    <n v="2947.2041471719999"/>
    <n v="2528.1093669529992"/>
    <n v="8.6099182708750721E-2"/>
    <n v="-0.12537512907767245"/>
    <n v="-0.1064295240203752"/>
    <n v="78.710796952491066"/>
    <n v="0.24841833622751205"/>
    <n v="1.0964298677333288"/>
    <n v="692.96324138999978"/>
    <n v="0.30053509750530571"/>
    <n v="445.48065582699996"/>
    <n v="3840.6225561000001"/>
    <n v="4656.9901044500011"/>
    <n v="-0.13223479640912505"/>
    <n v="-0.15071990744117669"/>
    <n v="-9.9613166206182546E-2"/>
    <n v="61.215938365931017"/>
    <n v="0.19320299308682359"/>
    <n v="1.6656610415053497"/>
    <n v="2.0197160419573197"/>
    <n v="252.55080875800002"/>
    <n v="34.704390731613771"/>
    <n v="0"/>
    <n v="0"/>
    <n v="192.92984706899995"/>
    <n v="26.51154763431725"/>
    <n v="2959.9919880349998"/>
    <n v="1.2837354532033047"/>
    <n v="127.31359323699985"/>
    <n v="-893.41840892799996"/>
    <n v="-2128.8807374970011"/>
    <n v="17.494858586560053"/>
    <n v="-292.54116943215553"/>
    <n v="8.080040948991341"/>
    <n v="-0.22482090426232537"/>
    <n v="-9.1382228379702335E-2"/>
    <n v="5.5215343140688482E-2"/>
    <n v="-0.9232861742239904"/>
    <n v="247.48258556299984"/>
    <n v="-589.73285193300103"/>
    <n v="0.10733210441848218"/>
    <n v="-0.25576453348701994"/>
    <n v="1283.9337680159999"/>
    <n v="103.5"/>
    <n v="2982.9039432579707"/>
    <n v="32694.687561594208"/>
    <n v="4.3152640319858548E-2"/>
    <n v="2107.4604649381645"/>
    <n v="22911.664522266878"/>
    <n v="2.9243523922068748E-2"/>
    <n v="2429.4795480270532"/>
    <n v="30222.331499979759"/>
    <n v="6.1481608199718707E-2"/>
    <n v="430.41609258647338"/>
    <n v="4589.9197485705181"/>
    <n v="-0.13402046718368765"/>
  </r>
  <r>
    <x v="191"/>
    <x v="11"/>
    <x v="11"/>
    <x v="15"/>
    <n v="230576.47747041125"/>
    <n v="5732.1045776589453"/>
    <n v="2719.2375421890001"/>
    <n v="1.1793213132670683"/>
    <n v="32533.960416682003"/>
    <n v="32533.960416682003"/>
    <n v="4.626758320182156E-2"/>
    <n v="-0.19978689786928028"/>
    <n v="4.626758320182156E-2"/>
    <n v="1591.3879080030001"/>
    <n v="0.69017790776477406"/>
    <n v="23137.071298109004"/>
    <n v="23137.071298109004"/>
    <n v="-8.4808434281503087E-2"/>
    <n v="6.4738851585758539E-2"/>
    <n v="6.4738851585758539E-2"/>
    <n v="785.93894814700002"/>
    <n v="12780.192431102001"/>
    <n v="2.3976890789088934E-2"/>
    <n v="-1.8573883848719386E-2"/>
    <n v="819.65734203799991"/>
    <n v="10300.880879675999"/>
    <n v="0.11798773030361676"/>
    <n v="-6.373975037387325E-2"/>
    <n v="505.63410996700003"/>
    <n v="417.27008752199998"/>
    <n v="-6.3311163429766282E-2"/>
    <n v="-1.4443878525254417E-2"/>
    <n v="343.36611379999999"/>
    <n v="0.14891636717108861"/>
    <n v="173.88461293899999"/>
    <n v="7.5412988717079243E-2"/>
    <n v="610.59890744699999"/>
    <n v="106.52263914144696"/>
    <n v="303.37295637"/>
    <n v="41.688140564846989"/>
    <n v="446.24806315985853"/>
    <n v="0"/>
    <n v="0"/>
    <n v="36.560623472239229"/>
    <n v="307.22595107699999"/>
    <n v="303.37295637"/>
    <n v="3955.615517536"/>
    <n v="1.7155329810446971"/>
    <n v="30823.134244857003"/>
    <n v="30823.134244857003"/>
    <n v="3.6251093677819091E-2"/>
    <n v="9.5167539086399078E-2"/>
    <n v="9.5167539086399078E-2"/>
    <n v="2344.572490043"/>
    <n v="15228.023958211999"/>
    <n v="15228.023958211999"/>
    <n v="8.0630278521816701E-2"/>
    <n v="9.5143679132156711E-2"/>
    <n v="9.5143679132156711E-2"/>
    <n v="866.83475172700003"/>
    <n v="1477.7377383160001"/>
    <n v="280.06759556100002"/>
    <n v="39.377769686000001"/>
    <n v="5.6392905770765687"/>
    <n v="1.7077964811503008E-2"/>
    <n v="555.39615908499991"/>
    <n v="639.72748189099991"/>
    <n v="96.474021269999994"/>
    <n v="-1236.3779753469998"/>
    <n v="1710.8261718250001"/>
    <n v="1710.8261718250001"/>
    <n v="1.9501154242506247"/>
    <n v="-0.42017354875351809"/>
    <n v="-0.42017354875351809"/>
    <n v="-169.89747353974622"/>
    <n v="-0.53621166777762841"/>
    <n v="0.74197775531744858"/>
    <n v="-1197.0002056609999"/>
    <n v="-0.51913370296612538"/>
    <n v="887.44694773099991"/>
    <n v="4728.0695038310005"/>
    <n v="4728.0695038310005"/>
    <n v="8.70678893651049E-2"/>
    <n v="-0.11435773889642276"/>
    <n v="-0.11435773889642276"/>
    <n v="121.94894872479415"/>
    <n v="0.38488182206048388"/>
    <n v="2.0505428635658336"/>
    <n v="2.0505428635658336"/>
    <n v="512.497986524"/>
    <n v="70.425157064284477"/>
    <n v="40.081963027999997"/>
    <n v="5.5078822081568397"/>
    <n v="374.94896120699991"/>
    <n v="51.52379166050968"/>
    <n v="4843.0624652669994"/>
    <n v="2.1004148031051804"/>
    <n v="-2123.8249230779998"/>
    <n v="-3017.2433320059999"/>
    <n v="-3017.2433320059999"/>
    <n v="-291.84642226454037"/>
    <n v="-414.61594219890026"/>
    <n v="0.71905275779469768"/>
    <n v="0.26350544155778333"/>
    <n v="0.26350544155778333"/>
    <n v="-0.92109348983811234"/>
    <n v="-1.3085651082483849"/>
    <n v="-2084.4471533919996"/>
    <n v="-1467.7616709069994"/>
    <n v="-0.9040155250266092"/>
    <n v="-0.63656175469822152"/>
    <n v="2511.3459362680001"/>
    <n v="103.2"/>
    <n v="2634.920099020349"/>
    <n v="31931.465921934559"/>
    <n v="6.9982108640207485E-3"/>
    <n v="1542.0425465145349"/>
    <n v="22714.849361156412"/>
    <n v="2.4530029279839161E-2"/>
    <n v="3832.9607728062015"/>
    <n v="30238.055753886958"/>
    <n v="5.3831598425531979E-2"/>
    <n v="859.92921291763548"/>
    <n v="4633.4814131381536"/>
    <n v="-0.14783162073581391"/>
  </r>
  <r>
    <x v="192"/>
    <x v="0"/>
    <x v="0"/>
    <x v="16"/>
    <n v="236681.49706074136"/>
    <n v="6240.7220576092332"/>
    <n v="2742.7452852879996"/>
    <n v="1.1588338418292614"/>
    <n v="2742.7452852879996"/>
    <n v="32875.591014507001"/>
    <n v="0.14228000003863372"/>
    <n v="0.14228000003863372"/>
    <n v="4.8488919897354155E-2"/>
    <n v="1849.3213820919998"/>
    <n v="0.78135443837309948"/>
    <n v="1849.3213820919998"/>
    <n v="23115.059621988003"/>
    <n v="-1.1762564672490705E-2"/>
    <n v="-1.1762564672490705E-2"/>
    <n v="4.981861878121463E-2"/>
    <n v="1042.955184289"/>
    <n v="12821.596708759002"/>
    <n v="2.1569931411932641E-2"/>
    <n v="4.134016292415299E-2"/>
    <n v="763.54994017199999"/>
    <n v="10210.80039685"/>
    <n v="8.4979962736596582E-2"/>
    <n v="-0.10552632661524897"/>
    <n v="606.53338537100001"/>
    <n v="385.40345476500005"/>
    <n v="-2.617266518763417E-2"/>
    <n v="-8.697053201704541E-2"/>
    <n v="72.125538024999997"/>
    <n v="3.0473669856199141E-2"/>
    <n v="78.562584897999997"/>
    <n v="3.3193378389793554E-2"/>
    <n v="742.73578027299993"/>
    <n v="119.01439824056763"/>
    <n v="317.33001388099996"/>
    <n v="43.606056328836807"/>
    <n v="43.606056328836807"/>
    <n v="259.02685085999997"/>
    <n v="35.594299168682149"/>
    <n v="35.594299168682149"/>
    <n v="166.37891553200001"/>
    <n v="576.35686474099998"/>
    <n v="2240.842461229"/>
    <n v="0.94677551437572482"/>
    <n v="2240.842461229"/>
    <n v="31208.390877703001"/>
    <n v="0.20761994781007864"/>
    <n v="0.20761994781007864"/>
    <n v="0.12352354149658185"/>
    <n v="1164.4454002989999"/>
    <n v="1164.4454002989999"/>
    <n v="15278.058177167999"/>
    <n v="4.4897448799555706E-2"/>
    <n v="4.4897448799555706E-2"/>
    <n v="8.8655035850728092E-2"/>
    <n v="873.770638179"/>
    <n v="290.67476211999985"/>
    <n v="188.16068268299998"/>
    <n v="135.71840630299999"/>
    <n v="19.436233588223367"/>
    <n v="5.7342212208573939E-2"/>
    <n v="264.65129009499998"/>
    <n v="467.30226858900005"/>
    <n v="20.564413260000002"/>
    <n v="501.90282405899961"/>
    <n v="501.90282405899961"/>
    <n v="1667.2001368040001"/>
    <n v="-7.9970168937666841E-2"/>
    <n v="-7.9970168937666841E-2"/>
    <n v="-0.5340366052928136"/>
    <n v="68.969217723370946"/>
    <n v="0.21205832745353664"/>
    <n v="0.70440662134908416"/>
    <n v="637.62123036199955"/>
    <n v="0.26940053966211053"/>
    <n v="114.883261511"/>
    <n v="114.883261511"/>
    <n v="4668.9020551030007"/>
    <n v="-0.33994373620626694"/>
    <n v="-0.33994373620626694"/>
    <n v="-9.0478898615196757E-2"/>
    <n v="15.786738579880373"/>
    <n v="4.8539181532013316E-2"/>
    <n v="4.8539181532013316E-2"/>
    <n v="1.9726519026980742"/>
    <n v="59.979626742000001"/>
    <n v="8.2421292278866272"/>
    <n v="0"/>
    <n v="0"/>
    <n v="54.903634769"/>
    <n v="7.5446093519937447"/>
    <n v="2355.72572274"/>
    <n v="0.99531469590773813"/>
    <n v="387.01956254799961"/>
    <n v="387.01956254799961"/>
    <n v="-3001.7019182990002"/>
    <n v="53.182479143490568"/>
    <n v="-412.48031136698233"/>
    <n v="4.1836683410554798E-2"/>
    <n v="4.1836683410554798E-2"/>
    <n v="0.92985932319897424"/>
    <n v="0.16351914592152333"/>
    <n v="-1.2682452813489897"/>
    <n v="522.73796885099955"/>
    <n v="-1467.3421102499997"/>
    <n v="0.22086135813009725"/>
    <n v="-0.61996485930348189"/>
    <n v="1267.79438241"/>
    <n v="103.2"/>
    <n v="2657.6989198527126"/>
    <n v="32207.106620097788"/>
    <n v="1.0664055386434335E-2"/>
    <n v="1791.9780834224803"/>
    <n v="22650.346236034249"/>
    <n v="1.1966953985996787E-2"/>
    <n v="2171.3589740591087"/>
    <n v="30568.555771216903"/>
    <n v="8.3033981346511743E-2"/>
    <n v="111.3209898362403"/>
    <n v="4572.1330475785608"/>
    <n v="-0.12343316639805846"/>
  </r>
  <r>
    <x v="193"/>
    <x v="1"/>
    <x v="1"/>
    <x v="16"/>
    <n v="236681.49706074136"/>
    <n v="6240.7220576092332"/>
    <n v="2658.1769129149998"/>
    <n v="1.1231029657687233"/>
    <n v="5400.9221982029994"/>
    <n v="33505.782013236996"/>
    <n v="0.21941736798513878"/>
    <n v="0.31074722675441202"/>
    <n v="7.4485331583413528E-2"/>
    <n v="1595.0464208089998"/>
    <n v="0.67392104605441594"/>
    <n v="3444.3678029009998"/>
    <n v="23274.547980418996"/>
    <n v="0.11109850768892438"/>
    <n v="4.1572787641532827E-2"/>
    <n v="4.8943771982727924E-2"/>
    <n v="877.62680255399982"/>
    <n v="12961.299552311"/>
    <n v="2.6828744831175033E-2"/>
    <n v="0.18931875276273713"/>
    <n v="755.98736020999979"/>
    <n v="10201.086668876"/>
    <n v="6.7912415733234033E-2"/>
    <n v="-1.2686057423580199E-2"/>
    <n v="591.49363312899993"/>
    <n v="372.148333654"/>
    <n v="9.30301726977798E-2"/>
    <n v="-4.7323813713219254E-3"/>
    <n v="315.18921134999999"/>
    <n v="0.13317019507828726"/>
    <n v="76.940579399000001"/>
    <n v="3.2508066897706904E-2"/>
    <n v="671.00070135700003"/>
    <n v="107.51972210312705"/>
    <n v="291.26039676200003"/>
    <n v="40.023687366446069"/>
    <n v="83.629743695282883"/>
    <n v="254.181925842"/>
    <n v="34.92853146943412"/>
    <n v="70.522830638116261"/>
    <n v="125.558378753"/>
    <n v="545.44232260400008"/>
    <n v="2638.3481123509996"/>
    <n v="1.1147251243192451"/>
    <n v="4879.1905735799992"/>
    <n v="31166.051912468"/>
    <n v="-1.5794072194777575E-2"/>
    <n v="7.559458496418392E-2"/>
    <n v="9.4400950129711392E-2"/>
    <n v="1224.8843770519998"/>
    <n v="2389.3297773509994"/>
    <n v="15333.125350064"/>
    <n v="4.7073314275395184E-2"/>
    <n v="4.6011770328753476E-2"/>
    <n v="8.1446106561247289E-2"/>
    <n v="877.35563692300002"/>
    <n v="347.52874012899974"/>
    <n v="276.09282404700002"/>
    <n v="202.30891729500001"/>
    <n v="28.972660972362632"/>
    <n v="8.5477284793022898E-2"/>
    <n v="457.61682566899998"/>
    <n v="415.2540907660001"/>
    <n v="62.191077522"/>
    <n v="19.828800564000176"/>
    <n v="521.73162462299979"/>
    <n v="2339.7301007690003"/>
    <n v="-1.0303796004601542"/>
    <n v="-5.8681571972206594"/>
    <n v="-0.13515375918363459"/>
    <n v="2.7247841568850535"/>
    <n v="8.3778414494781409E-3"/>
    <n v="0.98855640589789651"/>
    <n v="222.13771785900019"/>
    <n v="9.385512624250103E-2"/>
    <n v="202.16999960299998"/>
    <n v="317.05326111399995"/>
    <n v="4736.1186695280012"/>
    <n v="0.49807282963923449"/>
    <n v="2.6048734681453301E-2"/>
    <n v="-5.6922310867948522E-2"/>
    <n v="27.781287634504398"/>
    <n v="8.5418590854660512E-2"/>
    <n v="0.13395777238667381"/>
    <n v="2.0010515094521883"/>
    <n v="150.88182346899998"/>
    <n v="20.733498268002197"/>
    <n v="0.27551874600000004"/>
    <n v="3.7860540863405026E-2"/>
    <n v="51.288176133999997"/>
    <n v="7.0477893665022018"/>
    <n v="2840.5181119539998"/>
    <n v="1.2001437151739058"/>
    <n v="-182.3411990389998"/>
    <n v="204.67836350899981"/>
    <n v="-2396.388568759"/>
    <n v="-25.056503477619344"/>
    <n v="-329.3008865977373"/>
    <n v="-0.76850105243731559"/>
    <n v="-1.4918067522277887"/>
    <n v="3.4437512860554964E-2"/>
    <n v="-7.7040749405182365E-2"/>
    <n v="-1.0124951035542913"/>
    <n v="19.967718256000211"/>
    <n v="-849.27118358399969"/>
    <n v="8.4365353878405394E-3"/>
    <n v="-0.35882449373135616"/>
    <n v="1415.7966738969999"/>
    <n v="103.8"/>
    <n v="2560.8640779527937"/>
    <n v="32762.049912506562"/>
    <n v="3.6532474684573879E-2"/>
    <n v="1536.653584594412"/>
    <n v="22767.061084349731"/>
    <n v="1.1892599724113051E-2"/>
    <n v="2541.7611872360303"/>
    <n v="30458.796604757583"/>
    <n v="5.6237497865368136E-2"/>
    <n v="194.76878574470135"/>
    <n v="4633.4167836912147"/>
    <n v="-9.0728161483890513E-2"/>
  </r>
  <r>
    <x v="194"/>
    <x v="2"/>
    <x v="2"/>
    <x v="16"/>
    <n v="236681.49706074136"/>
    <n v="6240.7220576092332"/>
    <n v="2467.6436359110003"/>
    <n v="1.0426009918627945"/>
    <n v="7868.5658341139997"/>
    <n v="33732.652369357995"/>
    <n v="0.17971733408811708"/>
    <n v="0.10124645726865422"/>
    <n v="8.2243003539236303E-2"/>
    <n v="1795.8413952830003"/>
    <n v="0.75875867678077091"/>
    <n v="5240.2091981840003"/>
    <n v="23456.160742595996"/>
    <n v="0.11250745926093031"/>
    <n v="6.4840820881728156E-2"/>
    <n v="5.0984411290188714E-2"/>
    <n v="1053.8462022660003"/>
    <n v="13237.978738293001"/>
    <n v="4.3582962394342672E-2"/>
    <n v="0.35600994404643305"/>
    <n v="741.18735344499999"/>
    <n v="10113.803409854001"/>
    <n v="4.9934300496608186E-2"/>
    <n v="-0.10535468332677489"/>
    <n v="566.707855967"/>
    <n v="356.17458077999999"/>
    <n v="2.1769391887866085E-2"/>
    <n v="-8.354773307312946E-2"/>
    <n v="145.23205221399999"/>
    <n v="6.1361810710842339E-2"/>
    <n v="100.16844482600001"/>
    <n v="4.2322042943768026E-2"/>
    <n v="426.40174358799999"/>
    <n v="68.325706489058234"/>
    <n v="293.92937442900001"/>
    <n v="40.39044621495276"/>
    <n v="124.02018991023564"/>
    <n v="0"/>
    <n v="0"/>
    <n v="70.522830638116261"/>
    <n v="132.47236915899998"/>
    <n v="293.92937442900001"/>
    <n v="2824.5011105849999"/>
    <n v="1.1933763921816527"/>
    <n v="7703.6916841649991"/>
    <n v="31574.202670695999"/>
    <n v="0.16891207760078109"/>
    <n v="0.10802662504969907"/>
    <n v="9.407869402181146E-2"/>
    <n v="1214.317996689"/>
    <n v="3603.6477740399996"/>
    <n v="15386.805640364"/>
    <n v="4.6250686156846799E-2"/>
    <n v="4.6092265393392173E-2"/>
    <n v="7.5094827955225485E-2"/>
    <n v="877.23011889300005"/>
    <n v="337.08787779599993"/>
    <n v="312.67283280999999"/>
    <n v="202.67712963699998"/>
    <n v="29.025392663546803"/>
    <n v="8.5632857723975525E-2"/>
    <n v="498.50771384400008"/>
    <n v="396.32590138899997"/>
    <n v="199.999536216"/>
    <n v="-356.8574746739996"/>
    <n v="164.87414994900018"/>
    <n v="2158.4496986620006"/>
    <n v="1.0324833388358456"/>
    <n v="-1.5831105686726534"/>
    <n v="-6.5619855669697413E-2"/>
    <n v="-49.037741345942699"/>
    <n v="-0.15077540031885828"/>
    <n v="0.91196385246289924"/>
    <n v="-154.18034503699963"/>
    <n v="-6.5142542594882766E-2"/>
    <n v="570.4408570789999"/>
    <n v="887.49411819299985"/>
    <n v="5005.5882580750003"/>
    <n v="0.89533326506994881"/>
    <n v="0.45496715219338468"/>
    <n v="3.1556475635982961E-2"/>
    <n v="78.387404462109671"/>
    <n v="0.24101624510707034"/>
    <n v="0.37497401749374415"/>
    <n v="2.1149047645200496"/>
    <n v="444.23602886099997"/>
    <n v="61.044907353377191"/>
    <n v="40.823449752000002"/>
    <n v="5.6097739626063694"/>
    <n v="126.20482821799993"/>
    <n v="17.342497108732477"/>
    <n v="3394.941967664"/>
    <n v="1.4343926372887232"/>
    <n v="-927.2983317529995"/>
    <n v="-722.61996824399966"/>
    <n v="-2847.1385594129993"/>
    <n v="-127.42514580805236"/>
    <n v="-391.24091314074133"/>
    <n v="0.94586414804108832"/>
    <n v="-0.19054560136141607"/>
    <n v="0.11985027119475111"/>
    <n v="-0.39179164542592859"/>
    <n v="-1.2029409120571501"/>
    <n v="-724.62120211599949"/>
    <n v="-1209.5707230819989"/>
    <n v="-0.30615878770195309"/>
    <n v="-0.51105419650593875"/>
    <n v="1309.5150551439999"/>
    <n v="103.9"/>
    <n v="2375.0179363917232"/>
    <n v="32920.674891638148"/>
    <n v="4.5044092210723363E-2"/>
    <n v="1728.432526740135"/>
    <n v="22898.828296444961"/>
    <n v="1.469142277875557E-2"/>
    <n v="2718.4803759239649"/>
    <n v="30787.217284977291"/>
    <n v="5.6838900154575267E-2"/>
    <n v="549.02873636092386"/>
    <n v="4884.7489141846818"/>
    <n v="-4.9181024712429133E-3"/>
  </r>
  <r>
    <x v="195"/>
    <x v="3"/>
    <x v="3"/>
    <x v="16"/>
    <n v="236681.49706074136"/>
    <n v="6240.7220576092332"/>
    <n v="3135.5129040580005"/>
    <n v="1.324781591715769"/>
    <n v="11004.078738172"/>
    <n v="33475.360004891998"/>
    <n v="9.3553572977983057E-2"/>
    <n v="-7.5834698458226435E-2"/>
    <n v="3.9682291648386103E-2"/>
    <n v="2213.9597514760003"/>
    <n v="0.93541733467564436"/>
    <n v="7454.1689496600011"/>
    <n v="23377.070382591006"/>
    <n v="-3.4491335191064731E-2"/>
    <n v="3.3267734052181197E-2"/>
    <n v="3.0730550882228203E-2"/>
    <n v="1439.7290024630001"/>
    <n v="13278.427409393002"/>
    <n v="4.0665866787668925E-2"/>
    <n v="2.8906767424222934E-2"/>
    <n v="769.85682681299988"/>
    <n v="10040.825330648"/>
    <n v="2.3778171491741995E-2"/>
    <n v="-8.6586446153139152E-2"/>
    <n v="559.35363016199994"/>
    <n v="372.78394762300002"/>
    <n v="-0.11460846357577281"/>
    <n v="-0.10470791334085028"/>
    <n v="134.82251537000002"/>
    <n v="5.6963690463475262E-2"/>
    <n v="102.78687928700002"/>
    <n v="4.3428354376439091E-2"/>
    <n v="683.94375792500011"/>
    <n v="109.59368989860336"/>
    <n v="272.22297601899999"/>
    <n v="37.407651047907557"/>
    <n v="161.42784095814321"/>
    <n v="226.66897651300002"/>
    <n v="31.147826317910983"/>
    <n v="101.67065695602724"/>
    <n v="185.05180539300011"/>
    <n v="498.891952532"/>
    <n v="2711.9792137320005"/>
    <n v="1.1458349078449528"/>
    <n v="10415.670897897"/>
    <n v="31588.125307522998"/>
    <n v="5.1602464329978392E-3"/>
    <n v="7.9268100872366132E-2"/>
    <n v="7.6894748410424985E-2"/>
    <n v="1274.8615103020002"/>
    <n v="4878.5092843419998"/>
    <n v="15491.106027554"/>
    <n v="8.9102897004397441E-2"/>
    <n v="5.7000588913414418E-2"/>
    <n v="7.2196347616342971E-2"/>
    <n v="928.81677913500005"/>
    <n v="346.04473116700012"/>
    <n v="279.54955463499999"/>
    <n v="167.74711762999999"/>
    <n v="24.023065484049919"/>
    <n v="7.0874622525710057E-2"/>
    <n v="358.43382038799996"/>
    <n v="466.584760303"/>
    <n v="164.80245047400001"/>
    <n v="423.53369032599994"/>
    <n v="588.40784027500013"/>
    <n v="1887.2346973690005"/>
    <n v="-0.39037857079079519"/>
    <n v="0.42817674504915093"/>
    <n v="-0.34129771970608103"/>
    <n v="58.200085556487871"/>
    <n v="0.17894668387081619"/>
    <n v="0.79737314526308978"/>
    <n v="591.28080795599999"/>
    <n v="0.24982130639652628"/>
    <n v="403.61013225199997"/>
    <n v="1291.1042504449997"/>
    <n v="4810.4045208739999"/>
    <n v="-0.32596148216965037"/>
    <n v="6.8114752400897594E-2"/>
    <n v="-5.0107667677399603E-2"/>
    <n v="55.462280250836912"/>
    <n v="0.17052880654562466"/>
    <n v="0.54550282403936878"/>
    <n v="2.0324379305575668"/>
    <n v="316.851690265"/>
    <n v="43.540327259318261"/>
    <n v="0"/>
    <n v="0"/>
    <n v="86.758441986999969"/>
    <n v="11.921952991518648"/>
    <n v="3115.5893459840004"/>
    <n v="1.3163637143905775"/>
    <n v="19.92355807399997"/>
    <n v="-702.69641016999969"/>
    <n v="-2923.1698235049994"/>
    <n v="2.7378053056509595"/>
    <n v="-401.68878582760198"/>
    <n v="-0.79236522329714099"/>
    <n v="-0.11806859960013738"/>
    <n v="0.32927082405079422"/>
    <n v="8.417877325191515E-3"/>
    <n v="-1.2350647852944772"/>
    <n v="187.67067570399996"/>
    <n v="-1262.6507764859991"/>
    <n v="7.9292499850901574E-2"/>
    <n v="-0.53348098274110356"/>
    <n v="1380.0885442490001"/>
    <n v="104.2"/>
    <n v="3009.129466466411"/>
    <n v="32573.913884787049"/>
    <n v="4.3171685107956659E-3"/>
    <n v="2124.7214505527832"/>
    <n v="22755.448746521975"/>
    <n v="-4.3841576023292417E-3"/>
    <n v="2602.6671916813825"/>
    <n v="30721.18360929468"/>
    <n v="4.0703778902407839E-2"/>
    <n v="387.34177759309017"/>
    <n v="4679.811889153636"/>
    <n v="-8.3171832839036064E-2"/>
  </r>
  <r>
    <x v="196"/>
    <x v="4"/>
    <x v="4"/>
    <x v="16"/>
    <n v="236681.49706074136"/>
    <n v="6240.7220576092332"/>
    <n v="3079.8704872479998"/>
    <n v="1.3012721845584698"/>
    <n v="14083.949225419999"/>
    <n v="33606.467883222998"/>
    <n v="8.2428026533579057E-2"/>
    <n v="4.4461998376719825E-2"/>
    <n v="4.2340708557127904E-2"/>
    <n v="2279.4688096239997"/>
    <n v="0.96309548398665168"/>
    <n v="9733.6377592839999"/>
    <n v="23464.181063002001"/>
    <n v="3.9733782200205514E-2"/>
    <n v="3.4774761217747141E-2"/>
    <n v="3.6578551670669368E-2"/>
    <n v="1463.6262642319998"/>
    <n v="13355.289366036001"/>
    <n v="4.793544036120867E-2"/>
    <n v="5.542539292537052E-2"/>
    <n v="802.44077503999995"/>
    <n v="10021.531369864"/>
    <n v="1.4154550716991565E-2"/>
    <n v="-2.3479548743492007E-2"/>
    <n v="572.26730821299998"/>
    <n v="398.10087433299998"/>
    <n v="-6.64596578428861E-2"/>
    <n v="5.400892179325778E-2"/>
    <n v="256.15636999999998"/>
    <n v="0.10822830393634895"/>
    <n v="83.987985768999991"/>
    <n v="3.5485657650477648E-2"/>
    <n v="460.25732185499999"/>
    <n v="73.75065218516086"/>
    <n v="298.21306867799996"/>
    <n v="40.979092118417327"/>
    <n v="202.40693307656053"/>
    <n v="0"/>
    <n v="0"/>
    <n v="101.67065695602724"/>
    <n v="162.04425317700003"/>
    <n v="298.21306867799996"/>
    <n v="2898.4335121139993"/>
    <n v="1.2246134776518471"/>
    <n v="13314.104410010999"/>
    <n v="32126.408503659997"/>
    <n v="0.22807157344729245"/>
    <n v="0.10850825816331455"/>
    <n v="9.1584776702223758E-2"/>
    <n v="1287.8192496469997"/>
    <n v="6166.328533988999"/>
    <n v="15610.489270554999"/>
    <n v="0.10217353994737755"/>
    <n v="6.612627195463916E-2"/>
    <n v="6.9974396470025235E-2"/>
    <n v="928.73338718000002"/>
    <n v="359.08586246699963"/>
    <n v="306.45443627099996"/>
    <n v="171.50266533799999"/>
    <n v="24.560897488512463"/>
    <n v="7.2461374238302179E-2"/>
    <n v="479.88543958700001"/>
    <n v="472.26558760899997"/>
    <n v="180.50613366200002"/>
    <n v="181.43697513400048"/>
    <n v="769.8448154090006"/>
    <n v="1480.0593795630011"/>
    <n v="-0.69175469607038054"/>
    <n v="-0.23062573979041334"/>
    <n v="-0.47335736324437905"/>
    <n v="24.932249115250496"/>
    <n v="7.6658706906622673E-2"/>
    <n v="0.62533801667781508"/>
    <n v="352.93964047200046"/>
    <n v="0.14912008114492487"/>
    <n v="480.88729044500002"/>
    <n v="1771.9915408899997"/>
    <n v="4828.1849284230002"/>
    <n v="3.839374495540171E-2"/>
    <n v="5.9882083137644981E-2"/>
    <n v="-4.5943463062061318E-2"/>
    <n v="66.081358074216269"/>
    <n v="0.20317908092392467"/>
    <n v="0.74868190496329334"/>
    <n v="2.0399503080648111"/>
    <n v="312.88228241299993"/>
    <n v="42.994869172106405"/>
    <n v="0"/>
    <n v="0"/>
    <n v="168.00500803200009"/>
    <n v="23.086488902109874"/>
    <n v="3379.3208025589993"/>
    <n v="1.4277925585757718"/>
    <n v="-299.45031531099954"/>
    <n v="-1002.1467254809993"/>
    <n v="-3348.1255488599991"/>
    <n v="-41.149108958965776"/>
    <n v="-460.08428101086213"/>
    <n v="-3.3859554357538668"/>
    <n v="0.49292374704985265"/>
    <n v="0.48784219571781695"/>
    <n v="-0.12652037401730198"/>
    <n v="-1.4146122913869961"/>
    <n v="-127.94764997299956"/>
    <n v="-1588.4257034639986"/>
    <n v="-5.4058999778999785E-2"/>
    <n v="-0.67112373514197809"/>
    <n v="1376.756589031"/>
    <n v="105"/>
    <n v="2933.2099878552381"/>
    <n v="32593.326828257901"/>
    <n v="6.6666034580762368E-3"/>
    <n v="2170.9226758323807"/>
    <n v="22760.009634594477"/>
    <n v="1.0728304051299542E-3"/>
    <n v="2760.4128686799991"/>
    <n v="31149.43213412389"/>
    <n v="5.450735994693412E-2"/>
    <n v="457.98789566190476"/>
    <n v="4680.1842878827347"/>
    <n v="-7.9597905871175101E-2"/>
  </r>
  <r>
    <x v="197"/>
    <x v="5"/>
    <x v="5"/>
    <x v="16"/>
    <n v="236681.49706074136"/>
    <n v="6240.7220576092332"/>
    <n v="2411.384509514"/>
    <n v="1.0188310195178241"/>
    <n v="16495.333734934"/>
    <n v="33500.390731801999"/>
    <n v="6.2234292338175567E-2"/>
    <n v="-4.2136550902468262E-2"/>
    <n v="3.3979674338462384E-2"/>
    <n v="1694.7280754199999"/>
    <n v="0.71603741588007153"/>
    <n v="11428.365834704"/>
    <n v="23347.169057749998"/>
    <n v="-6.4585426187954487E-2"/>
    <n v="1.8728181412247302E-2"/>
    <n v="2.7857824502373951E-2"/>
    <n v="1053.529647758"/>
    <n v="13426.364431026001"/>
    <n v="5.7847855679771909E-2"/>
    <n v="7.2344377273655391E-2"/>
    <n v="661.82427110899994"/>
    <n v="9865.6419075379999"/>
    <n v="-1.1669704521115709E-2"/>
    <n v="-0.19064063125263853"/>
    <n v="565.427494518"/>
    <n v="342.73737752900001"/>
    <n v="-6.2369433782702988E-3"/>
    <n v="-0.127648890031685"/>
    <n v="162.803995727"/>
    <n v="6.8786110341873652E-2"/>
    <n v="92.644744306999996"/>
    <n v="3.9143213752456482E-2"/>
    <n v="461.20769405999999"/>
    <n v="73.902937801508926"/>
    <n v="284.53359984400004"/>
    <n v="39.099321335853844"/>
    <n v="241.50625441241436"/>
    <n v="0"/>
    <n v="0"/>
    <n v="101.67065695602724"/>
    <n v="176.67409421599996"/>
    <n v="284.53359984400004"/>
    <n v="2389.9573797580001"/>
    <n v="1.0097778700227873"/>
    <n v="15704.061789768999"/>
    <n v="32092.908005982998"/>
    <n v="-1.3823428906656776E-2"/>
    <n v="8.7969268633568465E-2"/>
    <n v="8.2070691532234674E-2"/>
    <n v="1278.82134408"/>
    <n v="7445.149878068999"/>
    <n v="15711.052330495"/>
    <n v="8.5348909737053003E-2"/>
    <n v="6.9379480361204449E-2"/>
    <n v="7.9198438814628735E-2"/>
    <n v="928.249996076"/>
    <n v="350.57134800400001"/>
    <n v="236.34724309100002"/>
    <n v="23.951952265999999"/>
    <n v="3.4301591937103488"/>
    <n v="1.0119909060678719E-2"/>
    <n v="363.79653158299999"/>
    <n v="413.47083427100006"/>
    <n v="73.569474467000006"/>
    <n v="21.427129755999886"/>
    <n v="791.27194516500049"/>
    <n v="1407.4827258190012"/>
    <n v="-0.77206098565171133"/>
    <n v="-0.27712331514130073"/>
    <n v="-0.48644702932530914"/>
    <n v="2.9444193307721989"/>
    <n v="9.0531494950367337E-3"/>
    <n v="0.59467374648969207"/>
    <n v="45.379082021999885"/>
    <n v="1.9173058555715449E-2"/>
    <n v="455.52925106500004"/>
    <n v="2227.5207919549998"/>
    <n v="4912.1567096149993"/>
    <n v="0.22599944288753449"/>
    <n v="9.008719785649788E-2"/>
    <n v="-3.910814291535436E-2"/>
    <n v="62.596770908730541"/>
    <n v="0.19246508777494092"/>
    <n v="0.94114699273823432"/>
    <n v="2.0754291191399536"/>
    <n v="340.28993271500002"/>
    <n v="46.761104607240057"/>
    <n v="37.298198225"/>
    <n v="5.1253498302035432"/>
    <n v="115.23931835000002"/>
    <n v="15.835666301490484"/>
    <n v="2845.4866308230003"/>
    <n v="1.2022429577977283"/>
    <n v="-434.10212130900015"/>
    <n v="-1436.2488467899993"/>
    <n v="-3504.6739837959985"/>
    <n v="-59.652351577958342"/>
    <n v="-481.59645941630731"/>
    <n v="0.56402938466332153"/>
    <n v="0.51372397194596231"/>
    <n v="0.47788996832658404"/>
    <n v="-0.18341193827990418"/>
    <n v="-1.4807553726502616"/>
    <n v="-410.15016904300018"/>
    <n v="-1736.0501346909989"/>
    <n v="-0.17329202921922549"/>
    <n v="-0.73349634688404197"/>
    <n v="1361.9794424260001"/>
    <n v="104.8"/>
    <n v="2300.9394174751906"/>
    <n v="32423.744498004929"/>
    <n v="-2.2375607392277619E-4"/>
    <n v="1617.1069421946565"/>
    <n v="22599.157714500612"/>
    <n v="-6.0924157404655954E-3"/>
    <n v="2280.4936829751909"/>
    <n v="31051.655083600548"/>
    <n v="4.6627810982308393E-2"/>
    <n v="434.66531590171763"/>
    <n v="4750.2200945862187"/>
    <n v="-7.2507431946767786E-2"/>
  </r>
  <r>
    <x v="198"/>
    <x v="6"/>
    <x v="6"/>
    <x v="16"/>
    <n v="236681.49706074136"/>
    <n v="6240.7220576092332"/>
    <n v="3081.9111817180001"/>
    <n v="1.3021343957981921"/>
    <n v="19577.244916652002"/>
    <n v="33609.299978520998"/>
    <n v="5.8120476849119029E-2"/>
    <n v="3.6632753392081829E-2"/>
    <n v="2.9104949625615939E-2"/>
    <n v="2286.967802267"/>
    <n v="0.96626387388452184"/>
    <n v="13715.333636971"/>
    <n v="23429.341224854001"/>
    <n v="3.7269743187751336E-2"/>
    <n v="2.1773712250381605E-2"/>
    <n v="2.4173718629282304E-2"/>
    <n v="1423.4666229859999"/>
    <n v="13436.073825631"/>
    <n v="4.9552277129223388E-2"/>
    <n v="6.8677948448891968E-3"/>
    <n v="858.58015104599997"/>
    <n v="9912.4930269390006"/>
    <n v="-1.450627451361608E-2"/>
    <n v="5.7717683579770585E-2"/>
    <n v="590.4630482"/>
    <n v="432.51675531000006"/>
    <n v="6.539192239625935E-2"/>
    <n v="-2.3298985394347493E-2"/>
    <n v="171.94320006200002"/>
    <n v="7.2647504007409977E-2"/>
    <n v="123.256818979"/>
    <n v="5.2077082708061322E-2"/>
    <n v="499.74336041000004"/>
    <n v="80.077810836114594"/>
    <n v="258.86033560599998"/>
    <n v="35.571417395046147"/>
    <n v="277.07767180746049"/>
    <n v="23.502358483999998"/>
    <n v="3.229587883540511"/>
    <n v="104.90024483956776"/>
    <n v="217.38066632000005"/>
    <n v="282.36269408999999"/>
    <n v="2672.3206316379992"/>
    <n v="1.1290788104792919"/>
    <n v="18376.382421406997"/>
    <n v="32328.268050646999"/>
    <n v="9.6579339822745469E-2"/>
    <n v="8.9212946835289797E-2"/>
    <n v="8.3566157118400541E-2"/>
    <n v="1283.7571486079996"/>
    <n v="8728.9070266769995"/>
    <n v="15805.880392483001"/>
    <n v="7.9759224545162599E-2"/>
    <n v="7.0893491301522005E-2"/>
    <n v="7.700610629765392E-2"/>
    <n v="931.61680617599995"/>
    <n v="352.14034243199967"/>
    <n v="243.10188365299999"/>
    <n v="141.54476723300002"/>
    <n v="20.270626763692565"/>
    <n v="5.9803900596705421E-2"/>
    <n v="377.14054980999998"/>
    <n v="473.00049294600001"/>
    <n v="153.77578938799999"/>
    <n v="409.59055008000087"/>
    <n v="1200.8624952450014"/>
    <n v="1281.0319278740021"/>
    <n v="-0.23589747024347396"/>
    <n v="-0.26357125544577187"/>
    <n v="-0.54632891588316557"/>
    <n v="56.284082240155143"/>
    <n v="0.17305558531889992"/>
    <n v="0.54124717976802439"/>
    <n v="551.13531731300088"/>
    <n v="0.23285948591560535"/>
    <n v="518.73203081999998"/>
    <n v="2746.2528227749999"/>
    <n v="4948.7633294009993"/>
    <n v="7.5927588441129457E-2"/>
    <n v="8.7384149732490535E-2"/>
    <n v="-6.6846555779337957E-2"/>
    <n v="71.28181125656576"/>
    <n v="0.21916881431879479"/>
    <n v="1.1603158070570292"/>
    <n v="2.0908957357705749"/>
    <n v="377.81321388800006"/>
    <n v="51.917384318891351"/>
    <n v="0"/>
    <n v="0"/>
    <n v="140.91881693199991"/>
    <n v="19.364426937674413"/>
    <n v="3191.0526624579993"/>
    <n v="1.3482476247980868"/>
    <n v="-109.14148073999911"/>
    <n v="-1545.3903275299986"/>
    <n v="-3667.7314015269976"/>
    <n v="-14.997729016410625"/>
    <n v="-504.00307281997675"/>
    <n v="-3.024289789459059"/>
    <n v="0.72688169428493654"/>
    <n v="0.47918244478193794"/>
    <n v="-4.6113228999894874E-2"/>
    <n v="-1.5496485560025506"/>
    <n v="32.403286493000905"/>
    <n v="-1905.9278477689975"/>
    <n v="1.3690671596810547E-2"/>
    <n v="-0.80527116459799331"/>
    <n v="1372.021115387"/>
    <n v="104.7"/>
    <n v="2943.5636883648522"/>
    <n v="32441.125179481001"/>
    <n v="-4.231984869886074E-3"/>
    <n v="2184.3054462913083"/>
    <n v="22613.388716733851"/>
    <n v="-8.8958905415560396E-3"/>
    <n v="2552.3597245826163"/>
    <n v="31205.431553287497"/>
    <n v="4.8835100113384433E-2"/>
    <n v="495.44606573065897"/>
    <n v="4771.1332754408932"/>
    <n v="-9.9489536120309308E-2"/>
  </r>
  <r>
    <x v="199"/>
    <x v="7"/>
    <x v="7"/>
    <x v="16"/>
    <n v="236681.49706074136"/>
    <n v="6240.7220576092332"/>
    <n v="2503.4922681429998"/>
    <n v="1.0577473521305765"/>
    <n v="22080.737184795002"/>
    <n v="33588.077824289998"/>
    <n v="5.0132518625350952E-2"/>
    <n v="-8.4057642491878193E-3"/>
    <n v="3.4259433671920858E-2"/>
    <n v="1808.9843542450001"/>
    <n v="0.76431169175034697"/>
    <n v="15524.317991215999"/>
    <n v="23355.996896432"/>
    <n v="-3.8964676624956507E-2"/>
    <n v="1.4303821339769041E-2"/>
    <n v="1.7349462266863513E-2"/>
    <n v="920.73618779500021"/>
    <n v="13489.009511730001"/>
    <n v="5.8005410516670075E-2"/>
    <n v="6.0999833481940158E-2"/>
    <n v="841.21878613600006"/>
    <n v="9793.2231311609994"/>
    <n v="-3.3486217657256456E-2"/>
    <n v="-0.12417626362897527"/>
    <n v="606.72638789200005"/>
    <n v="424.78927872600002"/>
    <n v="0.14488128420648705"/>
    <n v="-0.18195846624112078"/>
    <n v="190.19170797799998"/>
    <n v="8.0357658008724547E-2"/>
    <n v="90.537329181999993"/>
    <n v="3.8252812453169804E-2"/>
    <n v="413.77887673800001"/>
    <n v="66.303045211488737"/>
    <n v="262.41622464"/>
    <n v="36.060051595194146"/>
    <n v="313.13772340265461"/>
    <n v="0"/>
    <n v="0"/>
    <n v="104.90024483956776"/>
    <n v="151.36265209800001"/>
    <n v="262.41622464"/>
    <n v="2760.295626087001"/>
    <n v="1.1662490141249215"/>
    <n v="21136.678047493999"/>
    <n v="32680.286479169998"/>
    <n v="0.14617022860951034"/>
    <n v="9.6327692512193641E-2"/>
    <n v="9.2628154505440818E-2"/>
    <n v="1283.7917131130007"/>
    <n v="10012.698739790001"/>
    <n v="15922.827384875996"/>
    <n v="0.10022498308158667"/>
    <n v="7.4566562868037423E-2"/>
    <n v="7.7880801712322922E-2"/>
    <n v="933.79761771400001"/>
    <n v="349.99409539900068"/>
    <n v="266.166215685"/>
    <n v="296.29074526099998"/>
    <n v="42.431798985796718"/>
    <n v="0.12518542807127869"/>
    <n v="356.06154876799997"/>
    <n v="465.95867923299994"/>
    <n v="92.026724027000014"/>
    <n v="-256.80335794400116"/>
    <n v="944.05913730100019"/>
    <n v="907.7913451200011"/>
    <n v="-3.2055090918136204"/>
    <n v="-0.45964031886623913"/>
    <n v="-0.64618027306057879"/>
    <n v="-35.288756821281709"/>
    <n v="-0.10850166199434499"/>
    <n v="0.38354977317345079"/>
    <n v="39.48738731699882"/>
    <n v="1.6683766076933709E-2"/>
    <n v="759.36310671900014"/>
    <n v="3505.6159294939998"/>
    <n v="5392.9107571819986"/>
    <n v="1.4090270803704525"/>
    <n v="0.23403519432018927"/>
    <n v="6.3035042549312026E-2"/>
    <n v="104.34824617014225"/>
    <n v="0.32083754587884794"/>
    <n v="1.4811533529358771"/>
    <n v="2.2785519037840021"/>
    <n v="619.72675890699998"/>
    <n v="85.160050342796012"/>
    <n v="104.00183749599999"/>
    <n v="14.291462470530105"/>
    <n v="139.63634781200017"/>
    <n v="19.188195827346242"/>
    <n v="3519.6587328060014"/>
    <n v="1.4870865600037695"/>
    <n v="-1016.1664646630013"/>
    <n v="-2561.5567921929996"/>
    <n v="-4485.1194120619994"/>
    <n v="-139.63700299142397"/>
    <n v="-616.32483902792012"/>
    <n v="4.1120553740128072"/>
    <n v="1.3421431536337858"/>
    <n v="0.78872655815487724"/>
    <n v="-0.42933920787319291"/>
    <n v="-1.8950021306105518"/>
    <n v="-719.87571940200132"/>
    <n v="-2621.7721543019989"/>
    <n v="-0.30415377980191421"/>
    <n v="-1.1077216372470187"/>
    <n v="1369.4952653989999"/>
    <n v="104.6"/>
    <n v="2393.3960498499046"/>
    <n v="32354.448122873142"/>
    <n v="1.8709504586968961E-3"/>
    <n v="1729.4305489913959"/>
    <n v="22493.773408488505"/>
    <n v="-1.4576145634773163E-2"/>
    <n v="2638.905952282028"/>
    <n v="31478.642812481117"/>
    <n v="5.8623185915305687E-2"/>
    <n v="725.96855326864261"/>
    <n v="5187.4597079452924"/>
    <n v="2.7006360302976651E-2"/>
  </r>
  <r>
    <x v="200"/>
    <x v="8"/>
    <x v="8"/>
    <x v="16"/>
    <n v="236681.49706074136"/>
    <n v="6240.7220576092332"/>
    <n v="2954.8947663270001"/>
    <n v="1.2484688507647317"/>
    <n v="25035.631951122003"/>
    <n v="33516.907688455998"/>
    <n v="4.0866426549796886E-2"/>
    <n v="-2.3519038135360382E-2"/>
    <n v="2.3929985658951658E-2"/>
    <n v="2227.9516970340001"/>
    <n v="0.94132905389821153"/>
    <n v="17752.269688249999"/>
    <n v="23446.289398085002"/>
    <n v="4.2238960189772801E-2"/>
    <n v="1.7727293782922038E-2"/>
    <n v="1.8680487504660226E-2"/>
    <n v="1397.9472235820001"/>
    <n v="13618.493463223"/>
    <n v="6.9814518493911182E-2"/>
    <n v="0.10207938561733521"/>
    <n v="836.11073200999999"/>
    <n v="9742.7858373509989"/>
    <n v="-4.2707001100126485E-2"/>
    <n v="-5.6891778382055169E-2"/>
    <n v="579.69497604800006"/>
    <n v="433.10287657700002"/>
    <n v="6.9430163881982976E-2"/>
    <n v="-1.6979830965464626E-2"/>
    <n v="220.38671316499997"/>
    <n v="9.3115311463675784E-2"/>
    <n v="92.898813159000014"/>
    <n v="3.9250560061802678E-2"/>
    <n v="413.65754296900008"/>
    <n v="66.283602946975122"/>
    <n v="280.10293887"/>
    <n v="38.49047992925852"/>
    <n v="351.62820333191314"/>
    <n v="0"/>
    <n v="0"/>
    <n v="104.90024483956776"/>
    <n v="133.55460409900007"/>
    <n v="280.10293887"/>
    <n v="2760.9850354130003"/>
    <n v="1.1665402955873765"/>
    <n v="23897.663082906998"/>
    <n v="32907.681860333003"/>
    <n v="8.9752253598586407E-2"/>
    <n v="9.5563956399919991E-2"/>
    <n v="8.5187918283494701E-2"/>
    <n v="1291.6127271380001"/>
    <n v="11304.311466928"/>
    <n v="16019.840564621998"/>
    <n v="8.1209791145321786E-2"/>
    <n v="7.532147381910681E-2"/>
    <n v="7.5103824528852003E-2"/>
    <n v="933.604224058"/>
    <n v="358.00850308000008"/>
    <n v="250.80199250500002"/>
    <n v="265.68810881600001"/>
    <n v="38.049195280352606"/>
    <n v="0.11225554684902744"/>
    <n v="313.94931373700001"/>
    <n v="492.79707500000001"/>
    <n v="146.13581821700001"/>
    <n v="193.90973091399974"/>
    <n v="1137.9688682149999"/>
    <n v="609.22582812300016"/>
    <n v="-0.6062548691806684"/>
    <n v="-0.49188046426083221"/>
    <n v="-0.74712364735122061"/>
    <n v="26.646198843694503"/>
    <n v="8.1928555177355172E-2"/>
    <n v="0.25740323417282168"/>
    <n v="459.59783972999975"/>
    <n v="0.19418410202638262"/>
    <n v="650.6027399840001"/>
    <n v="4156.2186694780003"/>
    <n v="5812.6310722440003"/>
    <n v="1.8178963392462459"/>
    <n v="0.35308679736320925"/>
    <n v="0.19289249427992461"/>
    <n v="89.402888117847013"/>
    <n v="0.27488534087522309"/>
    <n v="1.7560386938111003"/>
    <n v="2.4558874032946738"/>
    <n v="542.01050024300002"/>
    <n v="74.480633317214284"/>
    <n v="55.141482723999999"/>
    <n v="7.5772933430117462"/>
    <n v="108.59223974100007"/>
    <n v="14.922254800632725"/>
    <n v="3411.5877753970003"/>
    <n v="1.4414256364625997"/>
    <n v="-456.69300907000036"/>
    <n v="-3018.2498012629999"/>
    <n v="-5203.4052441210006"/>
    <n v="-62.756689274152514"/>
    <n v="-715.02843176376507"/>
    <n v="-2.7458162798648464"/>
    <n v="2.6273209124020265"/>
    <n v="1.1121699461205927"/>
    <n v="-0.19295678569786795"/>
    <n v="-2.1984841691218522"/>
    <n v="-191.00490025400035"/>
    <n v="-3286.0586267580002"/>
    <n v="-8.070123884884052E-2"/>
    <n v="-1.3883884746236306"/>
    <n v="1371.250893425"/>
    <n v="104.9"/>
    <n v="2816.8682233813156"/>
    <n v="32210.391784453092"/>
    <n v="-7.015363736821989E-3"/>
    <n v="2123.8815033689229"/>
    <n v="22526.011863539425"/>
    <n v="-1.2116088322076779E-2"/>
    <n v="2632.016239669209"/>
    <n v="31631.608509831345"/>
    <n v="5.2352855622422423E-2"/>
    <n v="620.21233554242144"/>
    <n v="5581.7596903350714"/>
    <n v="0.15372521300298669"/>
  </r>
  <r>
    <x v="201"/>
    <x v="9"/>
    <x v="9"/>
    <x v="16"/>
    <n v="236681.49706074136"/>
    <n v="6240.7220576092332"/>
    <n v="2778.2621795190003"/>
    <n v="1.1738400398937792"/>
    <n v="27813.894130641002"/>
    <n v="33620.437254102006"/>
    <n v="4.0650274042586476E-2"/>
    <n v="3.8706510366316671E-2"/>
    <n v="2.1004318854778159E-2"/>
    <n v="1947.9167391440001"/>
    <n v="0.82301183799090627"/>
    <n v="19700.186427393997"/>
    <n v="23472.795916608"/>
    <n v="1.3795345855104779E-2"/>
    <n v="1.7337152037181003E-2"/>
    <n v="1.3649105143501039E-2"/>
    <n v="1064.850608278"/>
    <n v="13743.171317204"/>
    <n v="7.8143591608583085E-2"/>
    <n v="0.13261164335082887"/>
    <n v="878.43472699299991"/>
    <n v="9640.2833074479986"/>
    <n v="-6.4331738097807234E-2"/>
    <n v="-0.10449448135689232"/>
    <n v="574.693969412"/>
    <n v="446.76702038799999"/>
    <n v="0.14896273372876334"/>
    <n v="-0.10664624792382227"/>
    <n v="187.90341554300002"/>
    <n v="7.9390834465939253E-2"/>
    <n v="156.18527355200001"/>
    <n v="6.5989642406189875E-2"/>
    <n v="486.25675127999995"/>
    <n v="77.916745336721618"/>
    <n v="278.28351233699999"/>
    <n v="38.240462558024511"/>
    <n v="389.86866588993763"/>
    <n v="0"/>
    <n v="0"/>
    <n v="104.90024483956776"/>
    <n v="207.97323894299996"/>
    <n v="278.28351233699999"/>
    <n v="2595.1915842649996"/>
    <n v="1.0964911142162397"/>
    <n v="26492.854667171996"/>
    <n v="32962.981516915999"/>
    <n v="2.1772444717153228E-2"/>
    <n v="8.7867885774485677E-2"/>
    <n v="8.26671994259498E-2"/>
    <n v="1298.6621290189998"/>
    <n v="12602.973595947"/>
    <n v="16146.468533171997"/>
    <n v="0.10804119267251466"/>
    <n v="7.8603474158894127E-2"/>
    <n v="7.7182720952182038E-2"/>
    <n v="937.09354958599999"/>
    <n v="361.56857943299985"/>
    <n v="225.98132640699998"/>
    <n v="208.18718309600001"/>
    <n v="29.814487444645451"/>
    <n v="8.7960903442558233E-2"/>
    <n v="340.65104509999998"/>
    <n v="418.74891749899996"/>
    <n v="102.96098314400001"/>
    <n v="183.07059525400064"/>
    <n v="1321.0394634690006"/>
    <n v="657.45573718600053"/>
    <n v="0.35768068544744192"/>
    <n v="-0.44363462074444526"/>
    <n v="-0.73518537906896442"/>
    <n v="25.15673380896548"/>
    <n v="7.7348925677539482E-2"/>
    <n v="0.27778079205628514"/>
    <n v="391.25777835000065"/>
    <n v="0.16530982912009773"/>
    <n v="715.12154176800004"/>
    <n v="4871.3402112460008"/>
    <n v="6204.2678148039995"/>
    <n v="1.2106805127129898"/>
    <n v="0.43479723508884893"/>
    <n v="0.31310732575552569"/>
    <n v="98.268770265122242"/>
    <n v="0.30214509822222102"/>
    <n v="2.0581837920333212"/>
    <n v="2.6213573481038748"/>
    <n v="562.05339691500001"/>
    <n v="77.234837593649488"/>
    <n v="0"/>
    <n v="0"/>
    <n v="153.06814485300004"/>
    <n v="21.033932671472769"/>
    <n v="3310.3131260329997"/>
    <n v="1.3986362124384608"/>
    <n v="-532.05094651399941"/>
    <n v="-3550.3007477769993"/>
    <n v="-5546.8120776180003"/>
    <n v="-73.112036456156758"/>
    <n v="-762.21784678957852"/>
    <n v="1.8203951769544662"/>
    <n v="2.4781908867819533"/>
    <n v="1.4738554503666066"/>
    <n v="-0.22479617254468151"/>
    <n v="-2.3435765560475899"/>
    <n v="-323.86376341799939"/>
    <n v="-3571.6483227309996"/>
    <n v="-0.13683526910212326"/>
    <n v="-1.5090526158934936"/>
    <n v="1382.754472979"/>
    <n v="105.3"/>
    <n v="2638.4256215754986"/>
    <n v="32246.937431443956"/>
    <n v="-8.6878402099040963E-3"/>
    <n v="1849.873446480532"/>
    <n v="22506.809219921706"/>
    <n v="-1.5805705136769932E-2"/>
    <n v="2464.5694057597339"/>
    <n v="31625.465923682517"/>
    <n v="5.1361176119461005E-2"/>
    <n v="679.12776996011405"/>
    <n v="5946.213531104524"/>
    <n v="0.27177295380858491"/>
  </r>
  <r>
    <x v="202"/>
    <x v="10"/>
    <x v="10"/>
    <x v="16"/>
    <n v="236681.49706074136"/>
    <n v="6240.7220576092332"/>
    <n v="3071.9020799589998"/>
    <n v="1.2979054628721713"/>
    <n v="30885.796210600001"/>
    <n v="33605.033752788993"/>
    <n v="3.5924309631041984E-2"/>
    <n v="-4.9893024540361708E-3"/>
    <n v="1.1807748117590888E-2"/>
    <n v="2158.001089718"/>
    <n v="0.91177431126531028"/>
    <n v="21858.187517111997"/>
    <n v="23449.575425115003"/>
    <n v="-1.0645636231101485E-2"/>
    <n v="1.4504256901384682E-2"/>
    <n v="7.087720848407919E-3"/>
    <n v="1350.121438052"/>
    <n v="13874.374132401999"/>
    <n v="8.4353409085632602E-2"/>
    <n v="0.10763869936681991"/>
    <n v="832.41642381200006"/>
    <n v="9561.2646888239979"/>
    <n v="-7.6802366757488749E-2"/>
    <n v="-8.6696928409518037E-2"/>
    <n v="602.66469891600002"/>
    <n v="421.81944817999999"/>
    <n v="0.15858780724498756"/>
    <n v="-0.11214153662994431"/>
    <n v="134.22872301500001"/>
    <n v="5.6712808006513453E-2"/>
    <n v="338.43367301299998"/>
    <n v="0.14299118317903203"/>
    <n v="441.23859421300006"/>
    <n v="70.703131807481057"/>
    <n v="292.22698122000003"/>
    <n v="40.156511034168631"/>
    <n v="430.02517692410629"/>
    <n v="0"/>
    <n v="0"/>
    <n v="104.90024483956776"/>
    <n v="149.01161299300003"/>
    <n v="292.22698122000003"/>
    <n v="2642.3624796120002"/>
    <n v="1.1164212295538551"/>
    <n v="29135.217146783994"/>
    <n v="33090.832664319998"/>
    <n v="5.0845325597214108E-2"/>
    <n v="8.4402971576121644E-2"/>
    <n v="7.8412794848555789E-2"/>
    <n v="1288.7506404649998"/>
    <n v="13891.724236411999"/>
    <n v="16236.296726454999"/>
    <n v="7.4924106637702881E-2"/>
    <n v="7.826107551490602E-2"/>
    <n v="7.860255394227611E-2"/>
    <n v="934.90287021400002"/>
    <n v="353.84777025099982"/>
    <n v="245.71675677300001"/>
    <n v="120.20753763699999"/>
    <n v="17.214922015527961"/>
    <n v="5.078873470457651E-2"/>
    <n v="370.57313693999998"/>
    <n v="528.48112983199997"/>
    <n v="88.633277964999991"/>
    <n v="429.53960034699958"/>
    <n v="1750.5790638160001"/>
    <n v="514.2010884690003"/>
    <n v="-0.25009791727324771"/>
    <n v="-0.40602042600415911"/>
    <n v="-0.79660646996109175"/>
    <n v="59.025390567755565"/>
    <n v="0.1814842333183162"/>
    <n v="0.21725445159620441"/>
    <n v="549.74713798399955"/>
    <n v="0.23227296802289274"/>
    <n v="981.99210945300013"/>
    <n v="5853.3323206990008"/>
    <n v="6740.7792684300002"/>
    <n v="1.204342874619345"/>
    <n v="0.52405820546000959"/>
    <n v="0.44745406737901972"/>
    <n v="134.94091755007702"/>
    <n v="0.41490024427257366"/>
    <n v="2.4730840363058952"/>
    <n v="2.8480381238673944"/>
    <n v="863.06049869000003"/>
    <n v="118.59787311257385"/>
    <n v="497.49693574100002"/>
    <n v="68.36378046320273"/>
    <n v="118.93161076300009"/>
    <n v="16.34304443750316"/>
    <n v="3624.3545890650003"/>
    <n v="1.5313214738264289"/>
    <n v="-552.45250910600055"/>
    <n v="-4102.7532568830002"/>
    <n v="-6226.5781799610004"/>
    <n v="-75.915526982321452"/>
    <n v="-855.62823235845997"/>
    <n v="-5.3393049796150667"/>
    <n v="3.5921969100746818"/>
    <n v="1.9248130580023961"/>
    <n v="-0.23341601095425743"/>
    <n v="-2.6307836722711904"/>
    <n v="-432.24497146900057"/>
    <n v="-4251.3758797629998"/>
    <n v="-0.18262727624968092"/>
    <n v="-1.79624344638649"/>
    <n v="1407.9725903999999"/>
    <n v="105.5"/>
    <n v="2911.755526027488"/>
    <n v="32175.789014213475"/>
    <n v="-1.5871035513129406E-2"/>
    <n v="2045.4986632398104"/>
    <n v="22444.847418223351"/>
    <n v="-2.037464818803747E-2"/>
    <n v="2504.6089854142183"/>
    <n v="31700.595361069689"/>
    <n v="4.8912965602634584E-2"/>
    <n v="930.79820801232245"/>
    <n v="6446.5956465303734"/>
    <n v="0.40451162540218655"/>
  </r>
  <r>
    <x v="203"/>
    <x v="11"/>
    <x v="11"/>
    <x v="16"/>
    <n v="236681.49706074136"/>
    <n v="6240.7220576092332"/>
    <n v="2746.920724435"/>
    <n v="1.1605980013427231"/>
    <n v="33632.716935035001"/>
    <n v="33632.716935035001"/>
    <n v="3.3772602667506924E-2"/>
    <n v="1.0180494280655816E-2"/>
    <n v="3.3772602667506924E-2"/>
    <n v="1719.0685062780001"/>
    <n v="0.72632146053936042"/>
    <n v="23577.256023389997"/>
    <n v="23577.256023389997"/>
    <n v="8.0232228505005887E-2"/>
    <n v="1.9025084013851279E-2"/>
    <n v="1.9025084013851279E-2"/>
    <n v="831.76618980300009"/>
    <n v="13920.201374058001"/>
    <n v="8.9201234574658006E-2"/>
    <n v="5.8308907789907272E-2"/>
    <n v="893.42562358800001"/>
    <n v="9635.032970373999"/>
    <n v="-6.4639899934746503E-2"/>
    <n v="8.9998927315873667E-2"/>
    <n v="555.45767469500004"/>
    <n v="436.57405610799998"/>
    <n v="9.8536795176361158E-2"/>
    <n v="4.6262526750092681E-2"/>
    <n v="135.04248405599998"/>
    <n v="5.7056629154810107E-2"/>
    <n v="188.35861155500001"/>
    <n v="7.9583158757298253E-2"/>
    <n v="704.45112254599997"/>
    <n v="112.87974629267003"/>
    <n v="419.92724514000003"/>
    <n v="57.704504158421472"/>
    <n v="487.72968108252775"/>
    <n v="0"/>
    <n v="0"/>
    <n v="104.90024483956776"/>
    <n v="284.52387740599994"/>
    <n v="419.92724514000003"/>
    <n v="4193.5291582640002"/>
    <n v="1.7718027012427522"/>
    <n v="33328.746305047993"/>
    <n v="33328.746305047993"/>
    <n v="6.0145795179860961E-2"/>
    <n v="8.1289983046064274E-2"/>
    <n v="8.1289983046064274E-2"/>
    <n v="2539.8174564010001"/>
    <n v="16431.541692813"/>
    <n v="16431.541692813"/>
    <n v="8.3275295256244775E-2"/>
    <n v="7.9033086492616089E-2"/>
    <n v="7.9033086492616089E-2"/>
    <n v="939.73958792099995"/>
    <n v="1600.0778684800002"/>
    <n v="288.71015214200003"/>
    <n v="25.740211659"/>
    <n v="3.6862558295718491"/>
    <n v="1.0875464275263601E-2"/>
    <n v="542.10683839099988"/>
    <n v="708.09949345900009"/>
    <n v="89.055006212000009"/>
    <n v="-1446.6084338290002"/>
    <n v="303.97062998699994"/>
    <n v="303.97062998699994"/>
    <n v="0.17003736937565339"/>
    <n v="-0.82232523970407612"/>
    <n v="-0.82232523970407612"/>
    <n v="-198.78639300401434"/>
    <n v="-0.61120469990002901"/>
    <n v="0.12843024645436887"/>
    <n v="-1420.8682221700003"/>
    <n v="-0.60032923562476548"/>
    <n v="1101.3372796540002"/>
    <n v="6954.6696003530014"/>
    <n v="6954.6696003530014"/>
    <n v="0.24101759825741609"/>
    <n v="0.47093218378407076"/>
    <n v="0.47093218378407076"/>
    <n v="151.34079145646083"/>
    <n v="0.465324621202373"/>
    <n v="2.9384086575082682"/>
    <n v="2.9384086575082682"/>
    <n v="704.03673580700001"/>
    <n v="96.745546327941"/>
    <n v="131.65953744399999"/>
    <n v="18.092058597913208"/>
    <n v="397.3005438470002"/>
    <n v="54.595245128519828"/>
    <n v="5294.8664379180009"/>
    <n v="2.2371273224451254"/>
    <n v="-2547.9457134830004"/>
    <n v="-6650.6989703660001"/>
    <n v="-6650.6989703660001"/>
    <n v="-350.12718446047523"/>
    <n v="-913.90899455439489"/>
    <n v="0.19969668205528657"/>
    <n v="1.2042302322180674"/>
    <n v="1.2042302322180674"/>
    <n v="-1.0765293211024021"/>
    <n v="-2.8099784110538986"/>
    <n v="-2522.2055018240003"/>
    <n v="-4689.1342281950001"/>
    <n v="-1.0656538568271383"/>
    <n v="-1.9812001725642254"/>
    <n v="2724.6396591389998"/>
    <n v="106.1"/>
    <n v="2588.9922002214894"/>
    <n v="32129.861115414617"/>
    <n v="6.2131564509155801E-3"/>
    <n v="1620.2342189236572"/>
    <n v="22523.039090632476"/>
    <n v="-8.4442677771811026E-3"/>
    <n v="3952.4308748953822"/>
    <n v="31820.065463158866"/>
    <n v="5.2318499646543781E-2"/>
    <n v="1038.0181712101794"/>
    <n v="6624.6846048229172"/>
    <n v="0.42974235011254014"/>
  </r>
  <r>
    <x v="204"/>
    <x v="0"/>
    <x v="0"/>
    <x v="17"/>
    <n v="239914.72879376091"/>
    <n v="6771.0974251965126"/>
    <n v="2524.8434527580002"/>
    <n v="1.0523920167187584"/>
    <n v="2524.8434527580002"/>
    <n v="33414.815102505003"/>
    <n v="-7.9446616387900848E-2"/>
    <n v="-7.9446616387900848E-2"/>
    <n v="1.6401958759009405E-2"/>
    <n v="1987.3436059480002"/>
    <n v="0.82835414730055623"/>
    <n v="1987.3436059480002"/>
    <n v="23715.278247245999"/>
    <n v="7.4633984764652439E-2"/>
    <n v="7.4633984764652439E-2"/>
    <n v="2.5966561846418212E-2"/>
    <n v="1086.5320040129998"/>
    <n v="13963.778193781998"/>
    <n v="8.9082624494242646E-2"/>
    <n v="4.1782063486943466E-2"/>
    <n v="864.23898674100019"/>
    <n v="9735.7220169429984"/>
    <n v="-4.6527046014293028E-2"/>
    <n v="0.13186962799881652"/>
    <n v="682.71072306300005"/>
    <n v="429.52920665300002"/>
    <n v="0.12559463259455117"/>
    <n v="0.11449236207523272"/>
    <n v="152.482808861"/>
    <n v="6.3557085314290787E-2"/>
    <n v="68.606051839000003"/>
    <n v="2.8596015002470384E-2"/>
    <n v="316.41098610999995"/>
    <n v="46.729646058935117"/>
    <n v="148.70394378200001"/>
    <n v="20.434223884380973"/>
    <n v="20.434223884380973"/>
    <n v="0"/>
    <n v="0"/>
    <n v="0"/>
    <n v="167.70704232799994"/>
    <n v="148.70394378200001"/>
    <n v="2401.9889045110003"/>
    <n v="1.0011844277288344"/>
    <n v="2401.9889045110003"/>
    <n v="33489.892748329999"/>
    <n v="7.1913329950744842E-2"/>
    <n v="7.1913329950744842E-2"/>
    <n v="7.3105399107809443E-2"/>
    <n v="1256.0337295929999"/>
    <n v="1256.0337295929999"/>
    <n v="16523.130022107001"/>
    <n v="7.8654035020004009E-2"/>
    <n v="7.8654035020004009E-2"/>
    <n v="8.1494115973434145E-2"/>
    <n v="938.335097443"/>
    <n v="317.69863214999987"/>
    <n v="166.35886689699998"/>
    <n v="135.35211587500001"/>
    <n v="19.383777134351931"/>
    <n v="5.6416759636026104E-2"/>
    <n v="305.35630844599996"/>
    <n v="497.644703252"/>
    <n v="41.243180448000004"/>
    <n v="122.85454824699991"/>
    <n v="122.85454824699991"/>
    <n v="-75.077645824999763"/>
    <n v="-0.75522244076363654"/>
    <n v="-0.75522244076363654"/>
    <n v="-1.04503217350313"/>
    <n v="16.882116776768083"/>
    <n v="5.1207588989923988E-2"/>
    <n v="-3.1293470893793744E-2"/>
    <n v="258.20666412199989"/>
    <n v="0.10762434862595009"/>
    <n v="192.15273772799995"/>
    <n v="192.15273772799995"/>
    <n v="7031.9390765700009"/>
    <n v="0.6725912478520768"/>
    <n v="0.6725912478520768"/>
    <n v="0.50612263730918405"/>
    <n v="26.404760780836636"/>
    <n v="8.0092097177235491E-2"/>
    <n v="8.0092097177235491E-2"/>
    <n v="2.9310159955268529"/>
    <n v="115.315059572"/>
    <n v="15.846074317903911"/>
    <n v="0"/>
    <n v="0"/>
    <n v="76.837678155999953"/>
    <n v="10.558686462932725"/>
    <n v="2594.1416422390002"/>
    <n v="1.0812765249060698"/>
    <n v="-69.298189481000037"/>
    <n v="-69.298189481000037"/>
    <n v="-7107.0167223950011"/>
    <n v="-9.5226440040685514"/>
    <n v="-976.614117701954"/>
    <n v="-1.1790560379552013"/>
    <n v="-1.1790560379552013"/>
    <n v="1.3676623848188076"/>
    <n v="-2.8884508187311492E-2"/>
    <n v="-2.9623094664206469"/>
    <n v="66.053926393999973"/>
    <n v="-5145.8182706520001"/>
    <n v="2.7532251448714611E-2"/>
    <n v="-2.1448530052840256"/>
    <n v="1370.2931274770001"/>
    <n v="106.1"/>
    <n v="2379.6828018454294"/>
    <n v="31851.844997407334"/>
    <n v="-1.1030535182218637E-2"/>
    <n v="1873.0853967464657"/>
    <n v="22604.14640395646"/>
    <n v="-2.0396965060203165E-3"/>
    <n v="2263.8915216880305"/>
    <n v="31912.598010787791"/>
    <n v="4.3968130180243259E-2"/>
    <n v="181.10531359849196"/>
    <n v="6694.4689285851691"/>
    <n v="0.46418944044741095"/>
  </r>
  <r>
    <x v="205"/>
    <x v="1"/>
    <x v="1"/>
    <x v="17"/>
    <n v="239914.72879376091"/>
    <n v="6771.0974251965126"/>
    <n v="2807.4076824540002"/>
    <n v="1.1701689581831993"/>
    <n v="5332.251135212"/>
    <n v="33564.045872044"/>
    <n v="-1.2714692134215055E-2"/>
    <n v="5.6140269977497992E-2"/>
    <n v="1.7389195328729734E-3"/>
    <n v="1689.8486228659999"/>
    <n v="0.70435384745329788"/>
    <n v="3677.1922288140004"/>
    <n v="23810.080449303001"/>
    <n v="5.9435387472244861E-2"/>
    <n v="6.7595692224536874E-2"/>
    <n v="2.300936066876802E-2"/>
    <n v="940.20620885400012"/>
    <n v="14026.357600081999"/>
    <n v="8.2172165180851797E-2"/>
    <n v="7.1305258816032779E-2"/>
    <n v="784.50168923499996"/>
    <n v="9764.2363459680018"/>
    <n v="-4.2823900736070453E-2"/>
    <n v="3.771799705365364E-2"/>
    <n v="589.11294299899998"/>
    <n v="357.85792651399998"/>
    <n v="-4.0248787081715864E-3"/>
    <n v="-3.8399761191155402E-2"/>
    <n v="509.97408698000004"/>
    <n v="0.21256472645261876"/>
    <n v="118.68321391800001"/>
    <n v="4.9468915274486651E-2"/>
    <n v="488.90175869000001"/>
    <n v="72.204212698329471"/>
    <n v="362.57187251200003"/>
    <n v="49.822988070517184"/>
    <n v="70.257211954898153"/>
    <n v="0"/>
    <n v="0"/>
    <n v="0"/>
    <n v="126.32988617799998"/>
    <n v="362.57187251200003"/>
    <n v="2714.0074014949996"/>
    <n v="1.131238342531298"/>
    <n v="5115.9963060059999"/>
    <n v="33565.552037473994"/>
    <n v="2.8676765128078818E-2"/>
    <n v="4.8533814954526244E-2"/>
    <n v="7.6990827447286359E-2"/>
    <n v="1319.5625471020001"/>
    <n v="2575.5962766949997"/>
    <n v="16617.808192157001"/>
    <n v="7.7295597710101971E-2"/>
    <n v="7.7957635279007009E-2"/>
    <n v="8.3784800082367994E-2"/>
    <n v="946.25121296700001"/>
    <n v="373.31133413500004"/>
    <n v="254.88371343099999"/>
    <n v="317.80527714399994"/>
    <n v="45.51289519529459"/>
    <n v="0.13246593018355138"/>
    <n v="318.92269044900002"/>
    <n v="461.07844755899998"/>
    <n v="41.754725809999996"/>
    <n v="93.400280959000611"/>
    <n v="216.25482920600052"/>
    <n v="-1.5061654299993279"/>
    <n v="3.7103343773890094"/>
    <n v="-0.58550561438121562"/>
    <n v="-1.0006437346895287"/>
    <n v="12.834644485140597"/>
    <n v="3.8930615651901368E-2"/>
    <n v="-6.2779198158112264E-4"/>
    <n v="411.20555810300056"/>
    <n v="0.17139654583545275"/>
    <n v="329.84726874999996"/>
    <n v="522.00000647799993"/>
    <n v="7159.6163457170005"/>
    <n v="0.63153420090873547"/>
    <n v="0.64641109397171337"/>
    <n v="0.5117054375731096"/>
    <n v="45.326120920976869"/>
    <n v="0.13748521001957667"/>
    <n v="0.21757730719681218"/>
    <n v="2.9842337657691944"/>
    <n v="250.07881426700001"/>
    <n v="34.364700420883992"/>
    <n v="0"/>
    <n v="0"/>
    <n v="79.768454482999942"/>
    <n v="10.961420500092879"/>
    <n v="3043.8546702449994"/>
    <n v="1.2687235525508747"/>
    <n v="-236.44698779099934"/>
    <n v="-305.74517727199941"/>
    <n v="-7161.1225111470012"/>
    <n v="-32.491476435836276"/>
    <n v="-984.04909066017092"/>
    <n v="0.29672827115953759"/>
    <n v="-2.4937835735556662"/>
    <n v="1.9882977262136912"/>
    <n v="-9.8554594367675288E-2"/>
    <n v="-2.9848615577507758"/>
    <n v="81.3582893530006"/>
    <n v="-5084.427699554999"/>
    <n v="3.3911335815876076E-2"/>
    <n v="-2.1192645091522291"/>
    <n v="1444.3100956789999"/>
    <n v="106.3"/>
    <n v="2641.0232196180623"/>
    <n v="31932.0041390726"/>
    <n v="-2.5335587231283152E-2"/>
    <n v="1589.6976696763875"/>
    <n v="22657.190489038439"/>
    <n v="-4.8258576240575168E-3"/>
    <n v="2553.1584209736593"/>
    <n v="31923.995244525417"/>
    <n v="4.8104285234268795E-2"/>
    <n v="310.29846542803386"/>
    <n v="6809.9986082685009"/>
    <n v="0.46975740068073701"/>
  </r>
  <r>
    <x v="206"/>
    <x v="2"/>
    <x v="2"/>
    <x v="17"/>
    <n v="239914.72879376091"/>
    <n v="6771.0974251965126"/>
    <n v="2723.141181985"/>
    <n v="1.1350454370502228"/>
    <n v="8055.392317197"/>
    <n v="33819.543418118003"/>
    <n v="2.3743397084258655E-2"/>
    <n v="0.10353907766737791"/>
    <n v="2.5758736018912654E-3"/>
    <n v="1670.3117746889998"/>
    <n v="0.69621060077760311"/>
    <n v="5347.5040035029997"/>
    <n v="23684.550828708998"/>
    <n v="-6.9900170985989996E-2"/>
    <n v="2.0475290443782823E-2"/>
    <n v="9.7368912423185794E-3"/>
    <n v="971.89771959899997"/>
    <n v="13944.409117414998"/>
    <n v="5.3363915525754146E-2"/>
    <n v="-7.7761330344781943E-2"/>
    <n v="694.19545658900006"/>
    <n v="9717.2444491120004"/>
    <n v="-3.9209676584738506E-2"/>
    <n v="-6.3400834670996553E-2"/>
    <n v="542.21170992499992"/>
    <n v="322.38183989200002"/>
    <n v="-4.3225351094173803E-2"/>
    <n v="-9.4876902259549145E-2"/>
    <n v="96.061613197"/>
    <n v="4.0039898208824823E-2"/>
    <n v="121.384719627"/>
    <n v="5.0594942727066397E-2"/>
    <n v="835.38307447199998"/>
    <n v="123.37484192198805"/>
    <n v="210.088211398"/>
    <n v="28.869372512873049"/>
    <n v="99.12658446777121"/>
    <n v="0"/>
    <n v="0"/>
    <n v="0"/>
    <n v="625.29486307399998"/>
    <n v="210.088211398"/>
    <n v="3219.5600083220002"/>
    <n v="1.3419601307969911"/>
    <n v="8335.5563143279996"/>
    <n v="33960.610935211"/>
    <n v="0.13986855811686238"/>
    <n v="8.2021017463848267E-2"/>
    <n v="7.5580950987238271E-2"/>
    <n v="1361.988430805"/>
    <n v="3937.5847074999997"/>
    <n v="16765.478626272998"/>
    <n v="0.12160771273969684"/>
    <n v="9.2666363196097778E-2"/>
    <n v="8.960098789396187E-2"/>
    <n v="954.69697268799996"/>
    <n v="407.29145811700005"/>
    <n v="436.858880231"/>
    <n v="331.74613227099996"/>
    <n v="47.50936512187937"/>
    <n v="0.1382766843615427"/>
    <n v="349.75021752300006"/>
    <n v="503.29528442100002"/>
    <n v="235.92106307100002"/>
    <n v="-496.41882633700016"/>
    <n v="-280.16399713099963"/>
    <n v="-141.06751709299988"/>
    <n v="0.391084288735984"/>
    <n v="-2.6992596912109121"/>
    <n v="-1.0653559437500193"/>
    <n v="-68.215631541439862"/>
    <n v="-0.2069146937467683"/>
    <n v="-5.8799023220565363E-2"/>
    <n v="-164.67269406600019"/>
    <n v="-6.8638009385225615E-2"/>
    <n v="1087.0036912142689"/>
    <n v="1609.0036976922688"/>
    <n v="7676.179179852269"/>
    <n v="0.90555020336443159"/>
    <n v="0.81297392817465997"/>
    <n v="0.53352189275038331"/>
    <n v="149.37113451398301"/>
    <n v="0.45307918220756482"/>
    <n v="0.67065648940437694"/>
    <n v="3.1995447792832183"/>
    <n v="983.87595240826909"/>
    <n v="135.19978673492804"/>
    <n v="340.00959508026898"/>
    <n v="46.722581876466293"/>
    <n v="103.1277388059998"/>
    <n v="14.171347779054988"/>
    <n v="4306.5636995362693"/>
    <n v="1.7950393130045559"/>
    <n v="-1583.422517551269"/>
    <n v="-1889.1676948232684"/>
    <n v="-7817.2466969452689"/>
    <n v="-217.58676605542291"/>
    <n v="-1074.2107109075414"/>
    <n v="0.7075653684806138"/>
    <n v="1.6143308763166817"/>
    <n v="1.7456502498273099"/>
    <n v="-0.65999387595433312"/>
    <n v="-3.2583438025037839"/>
    <n v="-1251.6763852802692"/>
    <n v="-5611.4828827192687"/>
    <n v="-0.5217171915927904"/>
    <n v="-2.3389488886041239"/>
    <n v="1549.1738843810001"/>
    <n v="106.5"/>
    <n v="2556.9400769812205"/>
    <n v="32113.926279662097"/>
    <n v="-2.4505834544144345E-2"/>
    <n v="1568.3678635577462"/>
    <n v="22497.125825856048"/>
    <n v="-1.7542490182839487E-2"/>
    <n v="3023.0610406779347"/>
    <n v="32228.575909279385"/>
    <n v="4.6816787985753061E-2"/>
    <n v="1020.6607429241961"/>
    <n v="7281.6306148317726"/>
    <n v="0.49068677689591267"/>
  </r>
  <r>
    <x v="207"/>
    <x v="3"/>
    <x v="3"/>
    <x v="17"/>
    <n v="239914.72879376091"/>
    <n v="6771.0974251965126"/>
    <n v="1667.9836523859999"/>
    <n v="0.69524020503962347"/>
    <n v="9723.3759695829995"/>
    <n v="32352.014166445995"/>
    <n v="-0.11638436974704447"/>
    <n v="-0.46803483084783837"/>
    <n v="-3.3557393804931168E-2"/>
    <n v="1075.7768779329999"/>
    <n v="0.44839968072897068"/>
    <n v="6423.2808814359996"/>
    <n v="22546.367955165999"/>
    <n v="-0.51409375115523126"/>
    <n v="-0.13829684773525586"/>
    <n v="-3.5534924343797791E-2"/>
    <n v="665.89410610100015"/>
    <n v="13170.574221052999"/>
    <n v="-8.1224368680667958E-3"/>
    <n v="-0.53748649574897134"/>
    <n v="379.90875634500009"/>
    <n v="9327.2963786439996"/>
    <n v="-7.1062779055230507E-2"/>
    <n v="-0.50652024751443703"/>
    <n v="368.72892445499997"/>
    <n v="211.010509039"/>
    <n v="-0.34079461619260654"/>
    <n v="-0.433960312978935"/>
    <n v="156.87712756500002"/>
    <n v="6.5388702208382166E-2"/>
    <n v="84.725666997999994"/>
    <n v="3.5314908519365286E-2"/>
    <n v="350.60397989000001"/>
    <n v="51.779491251349803"/>
    <n v="257.22049153900002"/>
    <n v="35.346077434663691"/>
    <n v="134.47266190243491"/>
    <n v="0"/>
    <n v="0"/>
    <n v="0"/>
    <n v="93.383488350999983"/>
    <n v="257.22049153900002"/>
    <n v="3402.4649257950005"/>
    <n v="1.4181975999980718"/>
    <n v="11738.021240123"/>
    <n v="34651.096647274004"/>
    <n v="0.25460582756930905"/>
    <n v="0.12695776922953583"/>
    <n v="9.69659107633567E-2"/>
    <n v="1307.8856560160004"/>
    <n v="5245.4703635160004"/>
    <n v="16798.502771987001"/>
    <n v="2.5904104443609022E-2"/>
    <n v="7.5219920222719283E-2"/>
    <n v="8.4396604226162797E-2"/>
    <n v="948.59646981200001"/>
    <n v="359.28918620400043"/>
    <n v="270.42160370300002"/>
    <n v="168.46883947400002"/>
    <n v="24.126423272634543"/>
    <n v="7.0220298820762167E-2"/>
    <n v="356.70846973199997"/>
    <n v="1229.9007744839998"/>
    <n v="69.079582385999998"/>
    <n v="-1734.4812734090006"/>
    <n v="-2014.6452705400002"/>
    <n v="-2299.0824808280004"/>
    <n v="-5.0952616356775433"/>
    <n v="-4.423892634738567"/>
    <n v="-2.2182281748174502"/>
    <n v="-238.34457757263547"/>
    <n v="-0.72295739495844846"/>
    <n v="-0.95829151148297043"/>
    <n v="-1566.0124339350004"/>
    <n v="-0.65273709613768627"/>
    <n v="625.24383709500023"/>
    <n v="2234.2475347872692"/>
    <n v="7897.8128846952686"/>
    <n v="0.54912819855726513"/>
    <n v="0.73049351670649365"/>
    <n v="0.64181886376165287"/>
    <n v="85.918182292857153"/>
    <n v="0.2606108596327496"/>
    <n v="0.93126734903712671"/>
    <n v="3.2919249786804481"/>
    <n v="552.34741683699997"/>
    <n v="75.901085677681777"/>
    <n v="0"/>
    <n v="0"/>
    <n v="72.896420258000262"/>
    <n v="10.017096615175378"/>
    <n v="4027.7087628900008"/>
    <n v="1.6788084596308217"/>
    <n v="-2359.7251105040009"/>
    <n v="-4248.8928053272693"/>
    <n v="-10196.895365523271"/>
    <n v="-324.26275986549263"/>
    <n v="-1401.2112760786849"/>
    <n v="-119.438940561697"/>
    <n v="5.0465554453300205"/>
    <n v="2.4883007082006543"/>
    <n v="-0.98356825459119823"/>
    <n v="-4.2502164901634192"/>
    <n v="-2191.2562710300008"/>
    <n v="-7990.4098294532687"/>
    <n v="-0.91334795577043604"/>
    <n v="-3.3305207519468736"/>
    <n v="417.62121387000002"/>
    <n v="106.3"/>
    <n v="1569.1285535145812"/>
    <n v="30673.925366710268"/>
    <n v="-5.8328530148295421E-2"/>
    <n v="1012.0196405766699"/>
    <n v="21384.424015879933"/>
    <n v="-6.0250393033958294E-2"/>
    <n v="3200.8136649059275"/>
    <n v="32826.722382503925"/>
    <n v="6.8537032947266319E-2"/>
    <n v="588.18799350423353"/>
    <n v="7482.4768307429158"/>
    <n v="0.5988841021761997"/>
  </r>
  <r>
    <x v="208"/>
    <x v="4"/>
    <x v="4"/>
    <x v="17"/>
    <n v="239914.72879376091"/>
    <n v="6771.0974251965126"/>
    <n v="2052.2931209390003"/>
    <n v="0.85542606377586072"/>
    <n v="11775.669090522"/>
    <n v="31324.436800137002"/>
    <n v="-0.16389438061391215"/>
    <n v="-0.33364304459022409"/>
    <n v="-6.7904520374342248E-2"/>
    <n v="1448.0158133360003"/>
    <n v="0.60355436309238242"/>
    <n v="7871.2966947719997"/>
    <n v="21714.914958877998"/>
    <n v="-0.36475734731599518"/>
    <n v="-0.1913304265648974"/>
    <n v="-7.4550486097391233E-2"/>
    <n v="968.42606336999995"/>
    <n v="12675.374020190999"/>
    <n v="-5.0909817616838993E-2"/>
    <n v="-0.33833787556541517"/>
    <n v="538.71445264499994"/>
    <n v="9063.5700562490001"/>
    <n v="-9.5590312324492666E-2"/>
    <n v="-0.32865518627446844"/>
    <n v="598.92569377799998"/>
    <n v="266.75078741500005"/>
    <n v="4.6583799532853298E-2"/>
    <n v="-0.3299417192641716"/>
    <n v="173.622812759"/>
    <n v="7.2368550956390942E-2"/>
    <n v="81.076717403000004"/>
    <n v="3.37939724712343E-2"/>
    <n v="349.57777744100002"/>
    <n v="51.627934954850318"/>
    <n v="252.35264162199999"/>
    <n v="34.677159499404567"/>
    <n v="169.14982140183946"/>
    <n v="0"/>
    <n v="0"/>
    <n v="0"/>
    <n v="97.22513581900003"/>
    <n v="252.35264162199999"/>
    <n v="2716.8508902850003"/>
    <n v="1.1324235506276485"/>
    <n v="14454.872130408001"/>
    <n v="34469.514025445002"/>
    <n v="-6.2648537932671111E-2"/>
    <n v="8.5681145743400355E-2"/>
    <n v="7.2933939114858237E-2"/>
    <n v="1303.6119200159999"/>
    <n v="6549.0822835320005"/>
    <n v="16814.295442356"/>
    <n v="1.2263110970991642E-2"/>
    <n v="6.2071579130636767E-2"/>
    <n v="7.7115210864765027E-2"/>
    <n v="948.283927436"/>
    <n v="355.32799257999989"/>
    <n v="206.04838341699997"/>
    <n v="166.09026483700001"/>
    <n v="23.785787587976245"/>
    <n v="6.9228873805316476E-2"/>
    <n v="333.82637938300002"/>
    <n v="669.81188811800007"/>
    <n v="37.462054514000002"/>
    <n v="-664.55776934599999"/>
    <n v="-2679.2030398860002"/>
    <n v="-3145.0772253080008"/>
    <n v="-4.662747181797922"/>
    <n v="-4.4801858585780074"/>
    <n v="-3.1249669227707666"/>
    <n v="-91.320525182767497"/>
    <n v="-0.27699748685178771"/>
    <n v="-1.3109146075027429"/>
    <n v="-498.46750450899998"/>
    <n v="-0.20776861304647123"/>
    <n v="533.10587041300005"/>
    <n v="2767.3534052002692"/>
    <n v="7950.0314646632687"/>
    <n v="0.10858798102083012"/>
    <n v="0.56171930923007651"/>
    <n v="0.64658802065809384"/>
    <n v="73.256999330609943"/>
    <n v="0.22220639520272079"/>
    <n v="1.1534737442398473"/>
    <n v="3.3136904535350111"/>
    <n v="452.46399556900002"/>
    <n v="62.175557351947425"/>
    <n v="0"/>
    <n v="0"/>
    <n v="80.641874844000029"/>
    <n v="11.081441978662523"/>
    <n v="3249.9567606980004"/>
    <n v="1.3546299458303692"/>
    <n v="-1197.663639759"/>
    <n v="-5446.5564450862694"/>
    <n v="-11095.108689971272"/>
    <n v="-164.57752451337743"/>
    <n v="-1524.6396916330966"/>
    <n v="2.9995404196357076"/>
    <n v="4.4348892298900555"/>
    <n v="2.3138269542338512"/>
    <n v="-0.4992038820545085"/>
    <n v="-4.6246050610377551"/>
    <n v="-1031.5733749220001"/>
    <n v="-8894.0355544022696"/>
    <n v="-0.42997500824919199"/>
    <n v="-3.7071652912347424"/>
    <n v="875.43210095399991"/>
    <n v="105.7"/>
    <n v="1941.6207388259227"/>
    <n v="29682.336117680956"/>
    <n v="-8.9312475707547634E-2"/>
    <n v="1369.9298139413436"/>
    <n v="20583.431153988895"/>
    <n v="-9.5631702953994036E-2"/>
    <n v="2570.34142884106"/>
    <n v="32636.65094266499"/>
    <n v="4.7744652362758933E-2"/>
    <n v="504.35749329517512"/>
    <n v="7528.8464283761869"/>
    <n v="0.60866452371732493"/>
  </r>
  <r>
    <x v="209"/>
    <x v="5"/>
    <x v="5"/>
    <x v="17"/>
    <n v="239914.72879376091"/>
    <n v="6771.0974251965126"/>
    <n v="2584.3721989320002"/>
    <n v="1.0772044767429085"/>
    <n v="14360.041289454"/>
    <n v="31497.424489555"/>
    <n v="-0.1294482718441673"/>
    <n v="7.1737911865770831E-2"/>
    <n v="-5.9789339720911938E-2"/>
    <n v="1794.1035551259999"/>
    <n v="0.74780884197746533"/>
    <n v="9665.4002498979989"/>
    <n v="21814.290438584001"/>
    <n v="5.8638008744483772E-2"/>
    <n v="-0.15426226376587315"/>
    <n v="-6.5655866686636366E-2"/>
    <n v="1062.1425204130001"/>
    <n v="12683.986892845998"/>
    <n v="-5.529252106880822E-2"/>
    <n v="8.1752541784931854E-3"/>
    <n v="693.4836734480001"/>
    <n v="9095.229458587999"/>
    <n v="-7.8090453329889731E-2"/>
    <n v="4.7836568891541864E-2"/>
    <n v="556.24307452999994"/>
    <n v="354.92770748600003"/>
    <n v="-1.6243320455842647E-2"/>
    <n v="3.5567553340366542E-2"/>
    <n v="278.65239932100002"/>
    <n v="0.11614643282719811"/>
    <n v="108.961174433"/>
    <n v="4.5416625723994977E-2"/>
    <n v="402.65507005199999"/>
    <n v="59.466737039352822"/>
    <n v="227.63172115"/>
    <n v="31.280122334785862"/>
    <n v="200.42994373662532"/>
    <n v="0"/>
    <n v="0"/>
    <n v="0"/>
    <n v="175.02334890199998"/>
    <n v="227.63172115"/>
    <n v="2799.1066348439995"/>
    <n v="1.1667089590194395"/>
    <n v="17253.978765251999"/>
    <n v="34878.663280531"/>
    <n v="0.17119520981894176"/>
    <n v="9.8695292735841766E-2"/>
    <n v="8.6802831143524273E-2"/>
    <n v="1338.9477476619998"/>
    <n v="7888.030031194"/>
    <n v="16874.421845937999"/>
    <n v="4.7017047268049339E-2"/>
    <n v="5.9485727000551325E-2"/>
    <n v="7.4047841670344949E-2"/>
    <n v="950.668935852"/>
    <n v="388.27881180999975"/>
    <n v="289.121567793"/>
    <n v="26.587952999000002"/>
    <n v="3.8076608707557824"/>
    <n v="1.1082251236795026E-2"/>
    <n v="317.76314457900003"/>
    <n v="778.32101483199995"/>
    <n v="48.365206979"/>
    <n v="-214.7344359119993"/>
    <n v="-2893.9374757979995"/>
    <n v="-3381.238790976"/>
    <n v="-11.021614577280037"/>
    <n v="-4.6573234947620179"/>
    <n v="-3.4023305785216573"/>
    <n v="-29.507835686891795"/>
    <n v="-8.9504482276531058E-2"/>
    <n v="-1.4093502337168433"/>
    <n v="-188.14648291299929"/>
    <n v="-7.8422231039736043E-2"/>
    <n v="634.01283350099993"/>
    <n v="3401.3662387012691"/>
    <n v="8128.5150470992685"/>
    <n v="0.39181585379800743"/>
    <n v="0.5269739573187262"/>
    <n v="0.65477518890808306"/>
    <n v="87.123178147333093"/>
    <n v="0.26426590676140588"/>
    <n v="1.4177396510012532"/>
    <n v="3.3880850450356568"/>
    <n v="555.21449241599998"/>
    <n v="76.295066245948462"/>
    <n v="0"/>
    <n v="0"/>
    <n v="78.798341084999947"/>
    <n v="10.828111901384625"/>
    <n v="3433.1194683449994"/>
    <n v="1.4309748657808454"/>
    <n v="-848.74726941299923"/>
    <n v="-6295.3037144992686"/>
    <n v="-11509.753838075269"/>
    <n v="-116.63101383422489"/>
    <n v="-1581.6183538893633"/>
    <n v="0.95517881104489843"/>
    <n v="3.3831566713311583"/>
    <n v="2.2841154102467387"/>
    <n v="-0.35377038903793695"/>
    <n v="-4.7974352787525003"/>
    <n v="-822.15931641399925"/>
    <n v="-9306.0447017732713"/>
    <n v="-0.34268813780114193"/>
    <n v="-3.8788967849377318"/>
    <n v="1067.940382648"/>
    <n v="105.3"/>
    <n v="2454.2945858803423"/>
    <n v="29835.691286086105"/>
    <n v="-7.9819689304487018E-2"/>
    <n v="1703.8020466533712"/>
    <n v="20670.12625844761"/>
    <n v="-8.5358555412675896E-2"/>
    <n v="2658.2209257777772"/>
    <n v="33014.378185467576"/>
    <n v="6.3208324856848241E-2"/>
    <n v="602.10145631623925"/>
    <n v="7696.282568790708"/>
    <n v="0.62019494161167166"/>
  </r>
  <r>
    <x v="210"/>
    <x v="6"/>
    <x v="6"/>
    <x v="17"/>
    <n v="239914.72879376091"/>
    <n v="6771.0974251965126"/>
    <n v="2819.5321466220003"/>
    <n v="1.1752226138003259"/>
    <n v="17179.573436076"/>
    <n v="31235.045454458999"/>
    <n v="-0.12247236476755685"/>
    <n v="-8.5135170881121103E-2"/>
    <n v="-7.0642784157341376E-2"/>
    <n v="2124.0135847320003"/>
    <n v="0.88532021164814623"/>
    <n v="11789.413834629999"/>
    <n v="21651.336221049001"/>
    <n v="-7.1253393849038171E-2"/>
    <n v="-0.14042092254682736"/>
    <n v="-7.5887964016627119E-2"/>
    <n v="1394.648034762"/>
    <n v="12655.168304622001"/>
    <n v="-5.812006774771683E-2"/>
    <n v="-2.0245355780487029E-2"/>
    <n v="756.78703850229977"/>
    <n v="8993.4363460443019"/>
    <n v="-9.2717006548907022E-2"/>
    <n v="-0.11855982510157803"/>
    <n v="635.42679710499999"/>
    <n v="400.85837675829998"/>
    <n v="7.6149979312117644E-2"/>
    <n v="-7.3195727478833517E-2"/>
    <n v="172.59751948600001"/>
    <n v="7.1941193587314461E-2"/>
    <n v="79.057577239000011"/>
    <n v="3.2952365049234086E-2"/>
    <n v="443.86346516499998"/>
    <n v="65.552662632397158"/>
    <n v="252.56435982599999"/>
    <n v="34.706252858134029"/>
    <n v="235.13619659475935"/>
    <n v="0"/>
    <n v="0"/>
    <n v="0"/>
    <n v="191.29910533899999"/>
    <n v="252.56435982599999"/>
    <n v="3101.2859436560002"/>
    <n v="1.292661754969606"/>
    <n v="20355.264708907998"/>
    <n v="35307.628592549008"/>
    <n v="0.1605216480909577"/>
    <n v="0.10768617250780355"/>
    <n v="9.2159608960009853E-2"/>
    <n v="1465.7746304910002"/>
    <n v="9353.8046616850006"/>
    <n v="17056.439327821001"/>
    <n v="0.1417849801890998"/>
    <n v="7.1589447922656202E-2"/>
    <n v="7.9119853135972251E-2"/>
    <n v="951.1774195270001"/>
    <n v="514.59721096400006"/>
    <n v="262.99611073599999"/>
    <n v="138.21269477999999"/>
    <n v="19.793440652438019"/>
    <n v="5.760909114455097E-2"/>
    <n v="304.75019239500006"/>
    <n v="552.08463956699995"/>
    <n v="377.46767568700005"/>
    <n v="-281.75379703399994"/>
    <n v="-3175.6912728319994"/>
    <n v="-4072.5831380900008"/>
    <n v="-1.6878913514458964"/>
    <n v="-3.6445086639033484"/>
    <n v="-4.1791425720737898"/>
    <n v="-38.717333397072302"/>
    <n v="-0.11743914116927993"/>
    <n v="-1.6975127615407621"/>
    <n v="-143.54110225399995"/>
    <n v="-5.9830050024728951E-2"/>
    <n v="715.00596093059812"/>
    <n v="4116.3721996318673"/>
    <n v="8324.7889772098679"/>
    <n v="0.37837248993537709"/>
    <n v="0.49890504089583643"/>
    <n v="0.68219581804440521"/>
    <n v="98.252887668816143"/>
    <n v="0.298025037697974"/>
    <n v="1.7157646886992273"/>
    <n v="3.4698949160249968"/>
    <n v="588.80842519059797"/>
    <n v="80.91139265945192"/>
    <n v="302.42873998059798"/>
    <n v="41.558390616018272"/>
    <n v="126.19753574000015"/>
    <n v="17.341495009364234"/>
    <n v="3816.2919045865983"/>
    <n v="1.5906867926675801"/>
    <n v="-996.75975796459807"/>
    <n v="-7292.0634724638667"/>
    <n v="-12397.37211529987"/>
    <n v="-136.97022106588844"/>
    <n v="-1703.5908459388411"/>
    <n v="8.1327307565041771"/>
    <n v="3.7185900821048818"/>
    <n v="2.3801199592037832"/>
    <n v="-0.41546417886725395"/>
    <n v="-5.1674076775657589"/>
    <n v="-858.54706318459807"/>
    <n v="-10196.995051450869"/>
    <n v="-0.35785508772270297"/>
    <n v="-4.2502580407293644"/>
    <n v="1409.162947974"/>
    <n v="105.8"/>
    <n v="2664.9642217599248"/>
    <n v="29557.091819481175"/>
    <n v="-8.8900534246080243E-2"/>
    <n v="2007.5742766843102"/>
    <n v="20493.395088840611"/>
    <n v="-9.374948860824428E-2"/>
    <n v="2931.2721584650285"/>
    <n v="33393.290619349988"/>
    <n v="7.0111482429795036E-2"/>
    <n v="675.80903679640653"/>
    <n v="7876.6455398564558"/>
    <n v="0.65089614670816065"/>
  </r>
  <r>
    <x v="211"/>
    <x v="7"/>
    <x v="7"/>
    <x v="17"/>
    <n v="239914.72879376091"/>
    <n v="6771.0974251965126"/>
    <n v="2896.1367450990001"/>
    <n v="1.2071525410966413"/>
    <n v="20075.710181175"/>
    <n v="31627.689931415"/>
    <n v="-9.080435072614701E-2"/>
    <n v="0.15683870166183889"/>
    <n v="-5.8365587430469046E-2"/>
    <n v="1917.4554389960001"/>
    <n v="0.79922372779551687"/>
    <n v="13706.869273625998"/>
    <n v="21759.807305800001"/>
    <n v="5.996242283492359E-2"/>
    <n v="-0.11707108284037682"/>
    <n v="-6.8341745278954091E-2"/>
    <n v="1093.6898610340002"/>
    <n v="12828.121977860998"/>
    <n v="-4.8994519078239041E-2"/>
    <n v="0.1878428104940606"/>
    <n v="818.87546876199997"/>
    <n v="8971.0930286703006"/>
    <n v="-8.394887888082192E-2"/>
    <n v="-2.6560649550672166E-2"/>
    <n v="635.16440691599996"/>
    <n v="396.31458053899996"/>
    <n v="4.6871241454990109E-2"/>
    <n v="-6.7032525567499057E-2"/>
    <n v="184.74180488099998"/>
    <n v="7.70031109844075E-2"/>
    <n v="88.219147158000013"/>
    <n v="3.677104261232593E-2"/>
    <n v="705.72035406400005"/>
    <n v="104.22540243445374"/>
    <n v="245.13974003199999"/>
    <n v="33.685995161744891"/>
    <n v="268.82219175650425"/>
    <n v="319.23356000000001"/>
    <n v="43.867633033398967"/>
    <n v="43.867633033398967"/>
    <n v="141.34705403200007"/>
    <n v="564.37330003199997"/>
    <n v="3171.1031797069995"/>
    <n v="1.3217626094281985"/>
    <n v="23526.367888614997"/>
    <n v="35718.436146169006"/>
    <n v="0.14882737549468938"/>
    <n v="0.11305891284105196"/>
    <n v="9.2965821120799763E-2"/>
    <n v="1359.5473150699995"/>
    <n v="10713.351976755001"/>
    <n v="17132.194929777997"/>
    <n v="5.9009262315070421E-2"/>
    <n v="6.997646240774591E-2"/>
    <n v="7.5951809039310314E-2"/>
    <n v="949.36250370300002"/>
    <n v="410.1848113669995"/>
    <n v="240.38513293000003"/>
    <n v="234.53197959199997"/>
    <n v="33.587325871492979"/>
    <n v="9.7756390685630579E-2"/>
    <n v="275.84410334800003"/>
    <n v="978.107000019"/>
    <n v="82.687648748000001"/>
    <n v="-274.96643460799942"/>
    <n v="-3450.6577074399988"/>
    <n v="-4090.7462147539991"/>
    <n v="7.0727566841080503E-2"/>
    <n v="-4.6551287637607013"/>
    <n v="-5.5062626304431692"/>
    <n v="-37.784644728097547"/>
    <n v="-0.11461006833155717"/>
    <n v="-1.705083399973558"/>
    <n v="-40.434455015999447"/>
    <n v="-1.6853677645926574E-2"/>
    <n v="474.89873150799997"/>
    <n v="4591.2709311398676"/>
    <n v="8040.3246019988674"/>
    <n v="-0.37460915956279828"/>
    <n v="0.30969022947204916"/>
    <n v="0.4909062960649182"/>
    <n v="65.258437370493283"/>
    <n v="0.19794480059464775"/>
    <n v="1.9137094892938751"/>
    <n v="3.3513259658645684"/>
    <n v="346.397340316"/>
    <n v="47.60035695723127"/>
    <n v="0"/>
    <n v="0"/>
    <n v="128.50139119199997"/>
    <n v="17.658080413262006"/>
    <n v="3646.0019112149994"/>
    <n v="1.519707410022846"/>
    <n v="-749.86516611599939"/>
    <n v="-8041.9286385798659"/>
    <n v="-12131.070816752868"/>
    <n v="-103.04308209859082"/>
    <n v="-1666.9969250460076"/>
    <n v="-0.26206463980812178"/>
    <n v="2.1394691943156219"/>
    <n v="1.7047375336603805"/>
    <n v="-0.31255486892620488"/>
    <n v="-5.0564093658381273"/>
    <n v="-515.33318652399942"/>
    <n v="-9992.4525185728671"/>
    <n v="-0.21479847824057435"/>
    <n v="-4.1650016940655314"/>
    <n v="1412.9071654289999"/>
    <n v="106.3"/>
    <n v="2724.4936454365006"/>
    <n v="29888.189415067776"/>
    <n v="-7.6226264111790898E-2"/>
    <n v="1803.8150884252118"/>
    <n v="20567.779628274431"/>
    <n v="-8.5623418767402537E-2"/>
    <n v="2983.1638567328314"/>
    <n v="33737.54852380079"/>
    <n v="7.1759946093483684E-2"/>
    <n v="446.7532751721543"/>
    <n v="7597.4302617599687"/>
    <n v="0.46457624531010477"/>
  </r>
  <r>
    <x v="212"/>
    <x v="8"/>
    <x v="8"/>
    <x v="17"/>
    <n v="239914.72879376091"/>
    <n v="6771.0974251965126"/>
    <n v="3206.63358079"/>
    <n v="1.336572205013113"/>
    <n v="23282.343761964999"/>
    <n v="31879.428745878005"/>
    <n v="-7.0031712903433463E-2"/>
    <n v="8.519383408564396E-2"/>
    <n v="-4.8855310812040642E-2"/>
    <n v="2499.0326865889997"/>
    <n v="1.0416337084236524"/>
    <n v="16205.901960214998"/>
    <n v="22030.888295354998"/>
    <n v="0.12167274089284841"/>
    <n v="-8.7108170120833717E-2"/>
    <n v="-6.0367808257352995E-2"/>
    <n v="1727.862324205"/>
    <n v="13158.037078483998"/>
    <n v="-3.3811110309849846E-2"/>
    <n v="0.23599968228961399"/>
    <n v="777.36296347500002"/>
    <n v="8912.3452601353001"/>
    <n v="-8.523646019519715E-2"/>
    <n v="-7.026314372711262E-2"/>
    <n v="652.58542436799996"/>
    <n v="419.86986374399999"/>
    <n v="0.12573931348676104"/>
    <n v="-3.0553971235624866E-2"/>
    <n v="181.91427215100001"/>
    <n v="7.5824553609370057E-2"/>
    <n v="92.644858616000008"/>
    <n v="3.8615744469628108E-2"/>
    <n v="433.04176343400002"/>
    <n v="63.954442868089757"/>
    <n v="251.01697123599999"/>
    <n v="34.493617711546719"/>
    <n v="303.31580946805099"/>
    <n v="0"/>
    <n v="0"/>
    <n v="43.867633033398967"/>
    <n v="182.02479219800003"/>
    <n v="251.01697123599999"/>
    <n v="3697.713329059"/>
    <n v="1.5412614922186307"/>
    <n v="27224.081217673996"/>
    <n v="36655.164439815002"/>
    <n v="0.3392732237340359"/>
    <n v="0.13919428536701761"/>
    <n v="0.1138786559134457"/>
    <n v="1339.6619398820001"/>
    <n v="12053.013916637001"/>
    <n v="17180.244142521999"/>
    <n v="3.720094400933105E-2"/>
    <n v="6.62315835775944E-2"/>
    <n v="7.2435401165141355E-2"/>
    <n v="947.154462018"/>
    <n v="392.50747786400007"/>
    <n v="263.05255470099996"/>
    <n v="450.726525122"/>
    <n v="64.54854772698414"/>
    <n v="0.18786946820153766"/>
    <n v="570.33572521700012"/>
    <n v="1032.2170839519999"/>
    <n v="41.719500185000001"/>
    <n v="-491.07974826899999"/>
    <n v="-3941.7374557089988"/>
    <n v="-4775.7356939369984"/>
    <n v="-3.5325173004690371"/>
    <n v="-4.4638359324292818"/>
    <n v="-8.839023681334794"/>
    <n v="-67.481959563394383"/>
    <n v="-0.20468928720551766"/>
    <n v="-1.9905971250487036"/>
    <n v="-40.353223146999994"/>
    <n v="-1.6819819003979965E-2"/>
    <n v="612.57603950600014"/>
    <n v="5203.8469706458673"/>
    <n v="8002.2979015208675"/>
    <n v="-5.8448417353629822E-2"/>
    <n v="0.25206284473464513"/>
    <n v="0.37670837905622201"/>
    <n v="84.177430800515211"/>
    <n v="0.25533073462638134"/>
    <n v="2.1690402239202564"/>
    <n v="3.3354758758475072"/>
    <n v="460.54615713800001"/>
    <n v="63.286171467285207"/>
    <n v="119.72831553100001"/>
    <n v="16.452524006000218"/>
    <n v="152.02988236800013"/>
    <n v="20.89125933323001"/>
    <n v="4310.2893685649997"/>
    <n v="1.7965922268450119"/>
    <n v="-1103.6557877750001"/>
    <n v="-9145.5844263548661"/>
    <n v="-12778.033595457868"/>
    <n v="-151.65939036390958"/>
    <n v="-1755.8996261357647"/>
    <n v="1.4166250979459059"/>
    <n v="2.0300952633303764"/>
    <n v="1.455706022492667"/>
    <n v="-0.460020021831899"/>
    <n v="-5.3260730008962112"/>
    <n v="-652.92926265300014"/>
    <n v="-10454.376880971868"/>
    <n v="-0.27215055363036128"/>
    <n v="-4.3575385861194107"/>
    <n v="1407.5039512200001"/>
    <n v="106.6"/>
    <n v="3008.0990438930585"/>
    <n v="30079.420235579521"/>
    <n v="-6.6157889762214039E-2"/>
    <n v="2344.3083363874293"/>
    <n v="20788.206461292935"/>
    <n v="-7.7146607787208832E-2"/>
    <n v="3468.7742298864919"/>
    <n v="34574.30651401807"/>
    <n v="9.3030299210743905E-2"/>
    <n v="574.64919278236414"/>
    <n v="7551.8671189999113"/>
    <n v="0.35295454085494238"/>
  </r>
  <r>
    <x v="213"/>
    <x v="9"/>
    <x v="9"/>
    <x v="17"/>
    <n v="239914.72879376091"/>
    <n v="6771.0974251965126"/>
    <n v="2645.5893744560003"/>
    <n v="1.1027206990406335"/>
    <n v="25927.933136421001"/>
    <n v="31746.755940815001"/>
    <n v="-6.7806434631616175E-2"/>
    <n v="-4.7753882279738424E-2"/>
    <n v="-5.5730426678445411E-2"/>
    <n v="1885.9781994260004"/>
    <n v="0.78610354975215102"/>
    <n v="18091.880159640998"/>
    <n v="21968.949755637001"/>
    <n v="-3.1797324019720796E-2"/>
    <n v="-8.1639139491420099E-2"/>
    <n v="-6.4067619652713126E-2"/>
    <n v="1092.241605557"/>
    <n v="13185.428075762999"/>
    <n v="-4.058329977614461E-2"/>
    <n v="2.5722854516930571E-2"/>
    <n v="780.88326729200003"/>
    <n v="8814.7938004343014"/>
    <n v="-8.5629175065418561E-2"/>
    <n v="-0.11105146085803286"/>
    <n v="631.17952146900006"/>
    <n v="436.36737252799998"/>
    <n v="9.828805427485765E-2"/>
    <n v="-2.3277563887702191E-2"/>
    <n v="182.33142155900001"/>
    <n v="7.599842763957125E-2"/>
    <n v="111.49781226900001"/>
    <n v="4.6473933813729058E-2"/>
    <n v="465.78194120199998"/>
    <n v="68.789726679864145"/>
    <n v="270.680867234"/>
    <n v="37.195741428261172"/>
    <n v="340.51155089631214"/>
    <n v="0"/>
    <n v="0"/>
    <n v="43.867633033398967"/>
    <n v="195.10107396799998"/>
    <n v="270.680867234"/>
    <n v="2964.7784929760005"/>
    <n v="1.2357634347346085"/>
    <n v="30188.859710649998"/>
    <n v="37024.751348525999"/>
    <n v="0.14241218681189349"/>
    <n v="0.13950950510659088"/>
    <n v="0.12322216148820075"/>
    <n v="1341.7642604020002"/>
    <n v="13394.778177039001"/>
    <n v="17223.346273905001"/>
    <n v="3.3189642186270074E-2"/>
    <n v="6.2826806313919237E-2"/>
    <n v="6.6694320093624082E-2"/>
    <n v="946.27809775200001"/>
    <n v="395.48616265000021"/>
    <n v="326.67345533600002"/>
    <n v="345.83927311600002"/>
    <n v="49.52764388683638"/>
    <n v="0.14415091347446848"/>
    <n v="348.766605325"/>
    <n v="527.0618680020001"/>
    <n v="74.673030795000003"/>
    <n v="-319.18911852000019"/>
    <n v="-4260.926574228999"/>
    <n v="-5277.9954077109996"/>
    <n v="-2.743530238032724"/>
    <n v="-4.2254347368548437"/>
    <n v="-9.0279098792285755"/>
    <n v="-43.861526086071457"/>
    <n v="-0.13304273569397498"/>
    <n v="-2.1999463868882136"/>
    <n v="26.650154595999823"/>
    <n v="1.1108177780493514E-2"/>
    <n v="656.4707370399999"/>
    <n v="5860.3177076858674"/>
    <n v="7943.6470967928681"/>
    <n v="-8.2015155889441305E-2"/>
    <n v="0.20301959082157883"/>
    <n v="0.28035206311348082"/>
    <n v="90.209241752764555"/>
    <n v="0.27362669242550974"/>
    <n v="2.4426669163457664"/>
    <n v="3.3110293547760898"/>
    <n v="498.73722025299998"/>
    <n v="68.534214755353659"/>
    <n v="0"/>
    <n v="0"/>
    <n v="157.73351678699993"/>
    <n v="21.675026997410889"/>
    <n v="3621.2492300160002"/>
    <n v="1.509390127160118"/>
    <n v="-975.6598555600001"/>
    <n v="-10121.244281914865"/>
    <n v="-13221.642504503865"/>
    <n v="-134.07076783883599"/>
    <n v="-1816.8583575184441"/>
    <n v="0.83377148739707829"/>
    <n v="1.8508132130080037"/>
    <n v="1.3836470966547889"/>
    <n v="-0.4066694281194847"/>
    <n v="-5.5109757416643026"/>
    <n v="-629.82058244400014"/>
    <n v="-10760.333699997867"/>
    <n v="-0.26251851464501624"/>
    <n v="-4.485065904081206"/>
    <n v="1404.5812142140001"/>
    <n v="107.1"/>
    <n v="2470.2048314248368"/>
    <n v="29911.199445428858"/>
    <n v="-7.2432862530924291E-2"/>
    <n v="1760.9506997441649"/>
    <n v="20699.283714556568"/>
    <n v="-8.0310162480304981E-2"/>
    <n v="2768.2338869990667"/>
    <n v="34877.970995257405"/>
    <n v="0.10284449498463433"/>
    <n v="612.95120171802046"/>
    <n v="7485.6905507578185"/>
    <n v="0.25890039293078204"/>
  </r>
  <r>
    <x v="214"/>
    <x v="10"/>
    <x v="10"/>
    <x v="17"/>
    <n v="239914.72879376091"/>
    <n v="6771.0974251965126"/>
    <n v="3065.5152186569994"/>
    <n v="1.2777519888294242"/>
    <n v="28993.448355077999"/>
    <n v="31740.369079513002"/>
    <n v="-6.1269194506714642E-2"/>
    <n v="-2.0791226854749434E-3"/>
    <n v="-5.5487659586749727E-2"/>
    <n v="2356.9089291479995"/>
    <n v="0.98239442863638471"/>
    <n v="20448.789088788995"/>
    <n v="22167.857595066998"/>
    <n v="9.2172260884257451E-2"/>
    <n v="-6.4479199257469699E-2"/>
    <n v="-5.4658466382093041E-2"/>
    <n v="1593.880836346"/>
    <n v="13429.187474056998"/>
    <n v="-3.2086972291263116E-2"/>
    <n v="0.18054627637474163"/>
    <n v="787.13550890500005"/>
    <n v="8769.5128855272997"/>
    <n v="-8.2808271610989248E-2"/>
    <n v="-5.4396950386489062E-2"/>
    <n v="705.25621615099999"/>
    <n v="431.78352251199999"/>
    <n v="0.1702298432603222"/>
    <n v="2.362165702646335E-2"/>
    <n v="181.63447102000001"/>
    <n v="7.570792836822425E-2"/>
    <n v="84.731197627"/>
    <n v="3.5317213767162209E-2"/>
    <n v="442.24062086200007"/>
    <n v="65.312990360519777"/>
    <n v="271.35733059199998"/>
    <n v="37.288697965629247"/>
    <n v="377.80024886194138"/>
    <n v="0"/>
    <n v="0"/>
    <n v="43.867633033398967"/>
    <n v="170.88329027000009"/>
    <n v="271.35733059199998"/>
    <n v="3017.4727898270003"/>
    <n v="1.2577271954073839"/>
    <n v="33206.332500477001"/>
    <n v="37399.861658741"/>
    <n v="0.14196020156556277"/>
    <n v="0.13973176630819739"/>
    <n v="0.13021820992335398"/>
    <n v="1471.8399411710002"/>
    <n v="14866.618118210001"/>
    <n v="17406.435574611001"/>
    <n v="0.14206728203055574"/>
    <n v="7.0178032993390316E-2"/>
    <n v="7.2069318999905319E-2"/>
    <n v="945.88219103100005"/>
    <n v="525.95775014000014"/>
    <n v="312.99642560200004"/>
    <n v="186.98280934799999"/>
    <n v="26.777808983081389"/>
    <n v="7.7937194722520323E-2"/>
    <n v="412.09648736300005"/>
    <n v="541.98395199300001"/>
    <n v="91.573174350000002"/>
    <n v="48.042428829999153"/>
    <n v="-4212.8841453989999"/>
    <n v="-5659.4925792280001"/>
    <n v="-0.88815366780807048"/>
    <n v="-3.4065660514730158"/>
    <n v="-12.006380006076542"/>
    <n v="6.6017734411995708"/>
    <n v="2.0024793422040423E-2"/>
    <n v="-2.3589600387115448"/>
    <n v="235.02523817799914"/>
    <n v="9.7961988144560766E-2"/>
    <n v="543.43496989499988"/>
    <n v="6403.7526775808674"/>
    <n v="7505.0899572348681"/>
    <n v="-0.44659945363745346"/>
    <n v="9.4035384756035123E-2"/>
    <n v="0.1133861024621392"/>
    <n v="74.676377498875965"/>
    <n v="0.2265117163199078"/>
    <n v="2.6691786326656737"/>
    <n v="3.1282322660925526"/>
    <n v="369.13201047500002"/>
    <n v="50.724452580731437"/>
    <n v="0"/>
    <n v="0"/>
    <n v="174.30295941999987"/>
    <n v="23.951924918144524"/>
    <n v="3560.9077597220003"/>
    <n v="1.4842389117272916"/>
    <n v="-495.39254106500073"/>
    <n v="-10616.636822979866"/>
    <n v="-13164.582536462867"/>
    <n v="-68.074604057676396"/>
    <n v="-1809.017434593799"/>
    <n v="-0.10328483824489532"/>
    <n v="1.5876859168093582"/>
    <n v="1.1142563629619957"/>
    <n v="-0.20648692289786738"/>
    <n v="-5.4871923048040969"/>
    <n v="-308.40973171700074"/>
    <n v="-10636.498460245866"/>
    <n v="-0.12854972817534707"/>
    <n v="-4.4334495483974115"/>
    <n v="1421.280564939"/>
    <n v="107.8"/>
    <n v="2843.7061397560292"/>
    <n v="29843.150059157397"/>
    <n v="-7.2496713414724634E-2"/>
    <n v="2186.3719194322816"/>
    <n v="20840.156970749038"/>
    <n v="-7.1494825407965923E-2"/>
    <n v="2799.1398792458258"/>
    <n v="35172.501889089013"/>
    <n v="0.10952180829647906"/>
    <n v="504.11407225881248"/>
    <n v="7059.0064150043081"/>
    <n v="9.4997546310127357E-2"/>
  </r>
  <r>
    <x v="215"/>
    <x v="11"/>
    <x v="11"/>
    <x v="17"/>
    <n v="239914.72879376091"/>
    <n v="6771.0974251965126"/>
    <n v="3500.4189396479997"/>
    <n v="1.4590262787313413"/>
    <n v="32493.867294725998"/>
    <n v="32493.867294725998"/>
    <n v="-3.3861363103932618E-2"/>
    <n v="0.27430650200798312"/>
    <n v="-3.3861363103932618E-2"/>
    <n v="2290.2524754569995"/>
    <n v="0.95461103491723542"/>
    <n v="22739.041564245996"/>
    <n v="22739.041564245996"/>
    <n v="0.33226364574363854"/>
    <n v="-3.5551824110169772E-2"/>
    <n v="-3.5551824110169772E-2"/>
    <n v="1371.3406235080001"/>
    <n v="13968.761907761998"/>
    <n v="3.4884936215431317E-3"/>
    <n v="0.64870926507940374"/>
    <n v="925.60757974299997"/>
    <n v="8801.6948416822997"/>
    <n v="-8.6490428341456149E-2"/>
    <n v="3.602085647124964E-2"/>
    <n v="667.76704001400003"/>
    <n v="494.067568263"/>
    <n v="0.2021924809674629"/>
    <n v="0.13169246168117987"/>
    <n v="172.341394079"/>
    <n v="7.1834436737375426E-2"/>
    <n v="402.94641433100003"/>
    <n v="0.16795401280985414"/>
    <n v="634.87865578100002"/>
    <n v="93.763036611834664"/>
    <n v="266.62279911799999"/>
    <n v="36.638100048272094"/>
    <n v="414.43834891021345"/>
    <n v="0"/>
    <n v="0"/>
    <n v="43.867633033398967"/>
    <n v="368.25585666300003"/>
    <n v="266.62279911799999"/>
    <n v="5303.8846350440017"/>
    <n v="2.2107373989545289"/>
    <n v="38510.217135521001"/>
    <n v="38510.217135521001"/>
    <n v="0.26477828932985337"/>
    <n v="0.15546551865613445"/>
    <n v="0.15546551865613445"/>
    <n v="2645.4193817330006"/>
    <n v="17512.037499943002"/>
    <n v="17512.037499943002"/>
    <n v="4.157854930316196E-2"/>
    <n v="6.5757421143421979E-2"/>
    <n v="6.5757421143421979E-2"/>
    <n v="948.5083688169999"/>
    <n v="1696.9110129160008"/>
    <n v="431.24662741700001"/>
    <n v="52.052930485000005"/>
    <n v="7.4545004131517691"/>
    <n v="2.1696429705133496E-2"/>
    <n v="667.69911118800007"/>
    <n v="1311.4852857549999"/>
    <n v="195.981298466"/>
    <n v="-1803.465695396002"/>
    <n v="-6016.3498407950019"/>
    <n v="-6016.3498407950019"/>
    <n v="0.24668545628649707"/>
    <n v="-20.792536670573423"/>
    <n v="-20.792536670573423"/>
    <n v="-247.82410506575658"/>
    <n v="-0.75171112022318742"/>
    <n v="-2.5077034123931869"/>
    <n v="-1751.4127649110021"/>
    <n v="-0.7300146905180539"/>
    <n v="2309.1323341470002"/>
    <n v="8712.8850117278671"/>
    <n v="8712.8850117278671"/>
    <n v="1.0966622821234608"/>
    <n v="0.25281077497709203"/>
    <n v="0.25281077497709203"/>
    <n v="317.31052919347394"/>
    <n v="0.96248043867786492"/>
    <n v="3.631659071343539"/>
    <n v="3.631659071343539"/>
    <n v="1821.293563894"/>
    <n v="250.27393018137997"/>
    <n v="52.743410787999998"/>
    <n v="7.2477611356957592"/>
    <n v="487.83877025300012"/>
    <n v="67.036599012093959"/>
    <n v="7613.0169691910014"/>
    <n v="3.1732178376323938"/>
    <n v="-4112.5980295430018"/>
    <n v="-14729.234852522868"/>
    <n v="-14729.234852522868"/>
    <n v="-565.13463425923044"/>
    <n v="-2024.0248843925542"/>
    <n v="0.61408385107277152"/>
    <n v="1.214689751882168"/>
    <n v="1.214689751882168"/>
    <n v="-1.7141915589010521"/>
    <n v="-6.1393624837367256"/>
    <n v="-4060.5450990580016"/>
    <n v="-12174.83805747987"/>
    <n v="-1.6924951291959187"/>
    <n v="-5.0746521977588905"/>
    <n v="2716.8012480249999"/>
    <n v="108.4"/>
    <n v="3229.1687635129142"/>
    <n v="30483.326622448822"/>
    <n v="-5.1246237481426649E-2"/>
    <n v="2112.7790363994459"/>
    <n v="21332.701788224826"/>
    <n v="-5.2849764084577755E-2"/>
    <n v="4892.8825046531383"/>
    <n v="36112.953518846771"/>
    <n v="0.13491135210448246"/>
    <n v="2130.1958802094096"/>
    <n v="8151.1841240035374"/>
    <n v="0.23042599161163002"/>
  </r>
  <r>
    <x v="216"/>
    <x v="0"/>
    <x v="0"/>
    <x v="18"/>
    <n v="270633.89619649498"/>
    <n v="6774.1627348484899"/>
    <n v="3031.1812216020003"/>
    <n v="1.1200301455960997"/>
    <n v="3031.1812216020003"/>
    <n v="33000.20506357"/>
    <n v="0.2005422428431769"/>
    <n v="0.2005422428431769"/>
    <n v="-1.2407970466486895E-2"/>
    <n v="2015.4835425760002"/>
    <n v="0.74472694326236544"/>
    <n v="2015.4835425760002"/>
    <n v="22767.181500874001"/>
    <n v="1.4159572880994897E-2"/>
    <n v="1.4159572880994897E-2"/>
    <n v="-3.9978310036573039E-2"/>
    <n v="1226.4796648609999"/>
    <n v="14108.70956861"/>
    <n v="1.0379094598662375E-2"/>
    <n v="0.12880215247329785"/>
    <n v="701.94554238899991"/>
    <n v="8639.4013973303008"/>
    <n v="-0.11260804465295737"/>
    <n v="-0.18778769164765441"/>
    <n v="737.79114598900003"/>
    <n v="366.283277607"/>
    <n v="8.0679006591371838E-2"/>
    <n v="-0.14724476954391119"/>
    <n v="120.32482608099998"/>
    <n v="4.4460367962791174E-2"/>
    <n v="99.230734585999983"/>
    <n v="3.6666040721651902E-2"/>
    <n v="796.14211835899994"/>
    <n v="117.52627586925048"/>
    <n v="256.20052510199997"/>
    <n v="35.205918256647756"/>
    <n v="35.205918256647756"/>
    <n v="0"/>
    <n v="0"/>
    <n v="0"/>
    <n v="539.94159325700002"/>
    <n v="256.20052510199997"/>
    <n v="2182.2112937480001"/>
    <n v="0.80633332498882393"/>
    <n v="2182.2112937480001"/>
    <n v="38290.439524758003"/>
    <n v="-9.1498179009175229E-2"/>
    <n v="-9.1498179009175229E-2"/>
    <n v="0.14334315169365208"/>
    <n v="1266.2264890920001"/>
    <n v="1266.2264890920001"/>
    <n v="17522.230259442003"/>
    <n v="8.1150364507354134E-3"/>
    <n v="8.1150364507354134E-3"/>
    <n v="6.0466766042406306E-2"/>
    <n v="931.331465976"/>
    <n v="334.89502311600006"/>
    <n v="99.242559647000022"/>
    <n v="124.973901"/>
    <n v="17.89751293457245"/>
    <n v="4.6178214464777219E-2"/>
    <n v="182.010698101"/>
    <n v="501.03440889699999"/>
    <n v="8.7232370110000002"/>
    <n v="848.96992785400016"/>
    <n v="848.96992785400016"/>
    <n v="-5290.2344611880017"/>
    <n v="5.9103662824687637"/>
    <n v="5.9103662824687637"/>
    <n v="69.463510184098368"/>
    <n v="116.66161055087841"/>
    <n v="0.31369682060727588"/>
    <n v="-1.954756789721197"/>
    <n v="973.94382885400012"/>
    <n v="0.3598750350720531"/>
    <n v="351.200546342"/>
    <n v="351.200546342"/>
    <n v="8871.9328203418663"/>
    <n v="0.82771554803001934"/>
    <n v="0.82771554803001934"/>
    <n v="0.26166235567976037"/>
    <n v="48.260391821148396"/>
    <n v="0.12976960804902621"/>
    <n v="0.12976960804902621"/>
    <n v="3.2782045948525083"/>
    <n v="335.111331785"/>
    <n v="46.049484672219258"/>
    <n v="294.43490704300001"/>
    <n v="40.459914222004919"/>
    <n v="16.089214556999991"/>
    <n v="2.2109071489291301"/>
    <n v="2533.4118400900002"/>
    <n v="0.93610293303785008"/>
    <n v="497.76938151200017"/>
    <n v="497.76938151200017"/>
    <n v="-14162.167281529868"/>
    <n v="68.401218729730019"/>
    <n v="-1946.1010216587554"/>
    <n v="-8.1830070199521892"/>
    <n v="-8.1830070199521892"/>
    <n v="0.99270211886561377"/>
    <n v="0.1839272125582497"/>
    <n v="-5.2329613845737057"/>
    <n v="622.74328251200018"/>
    <n v="-11618.14870136187"/>
    <n v="0.23010542702302689"/>
    <n v="-4.2929392306891447"/>
    <n v="1370.0534695270001"/>
    <n v="108.9"/>
    <n v="2783.4538306721765"/>
    <n v="30887.097651275573"/>
    <n v="-3.0288585989611816E-2"/>
    <n v="1850.7654201799817"/>
    <n v="21310.381811658342"/>
    <n v="-5.7235719906311822E-2"/>
    <n v="2003.8671200624424"/>
    <n v="35852.929117221189"/>
    <n v="0.12347258926087434"/>
    <n v="322.49820600734614"/>
    <n v="8292.5770164123915"/>
    <n v="0.23872066699769889"/>
  </r>
  <r>
    <x v="217"/>
    <x v="1"/>
    <x v="1"/>
    <x v="18"/>
    <n v="270633.89619649498"/>
    <n v="6774.1627348484899"/>
    <n v="2856.3704587440006"/>
    <n v="1.055437067894156"/>
    <n v="5887.5516803460014"/>
    <n v="33049.167839860005"/>
    <n v="0.10413998348033982"/>
    <n v="1.744056504369218E-2"/>
    <n v="-1.5340165906901126E-2"/>
    <n v="1715.8009040940003"/>
    <n v="0.63399334976437505"/>
    <n v="3731.2844466700008"/>
    <n v="22793.133782102002"/>
    <n v="1.535775505381376E-2"/>
    <n v="1.4710195847837504E-2"/>
    <n v="-4.2710761493070404E-2"/>
    <n v="986.37773938500004"/>
    <n v="14154.881099140999"/>
    <n v="9.1629988856301026E-3"/>
    <n v="4.910787665109928E-2"/>
    <n v="804.54061419799984"/>
    <n v="8659.4403222932997"/>
    <n v="-0.11314720214970131"/>
    <n v="2.5543507729780313E-2"/>
    <n v="623.91529026299997"/>
    <n v="389.48139809999998"/>
    <n v="5.90758489990586E-2"/>
    <n v="8.836878896061795E-2"/>
    <n v="615.74104464300001"/>
    <n v="0.22751808006929714"/>
    <n v="99.989438605999993"/>
    <n v="3.6946384030698873E-2"/>
    <n v="424.83907140100001"/>
    <n v="62.714624379407077"/>
    <n v="273.29296725400002"/>
    <n v="37.55468440757668"/>
    <n v="72.760602664224436"/>
    <n v="0"/>
    <n v="0"/>
    <n v="0"/>
    <n v="151.54610414699999"/>
    <n v="273.29296725400002"/>
    <n v="2844.2331500340001"/>
    <n v="1.050952297552902"/>
    <n v="5026.4444437820002"/>
    <n v="38420.665273297003"/>
    <n v="4.7982827337635925E-2"/>
    <n v="-1.75042859430663E-2"/>
    <n v="0.14464571386767466"/>
    <n v="1368.1876845650002"/>
    <n v="2634.414173657"/>
    <n v="17570.855396905001"/>
    <n v="3.684943739104285E-2"/>
    <n v="2.2836613600589306E-2"/>
    <n v="5.7350957101418576E-2"/>
    <n v="951.78325470899995"/>
    <n v="416.40442985600021"/>
    <n v="348.05447661899996"/>
    <n v="222.508194922"/>
    <n v="31.865399613835077"/>
    <n v="8.2217415500845797E-2"/>
    <n v="389.42385789499997"/>
    <n v="479.136658614"/>
    <n v="36.922277418999997"/>
    <n v="12.137308710000525"/>
    <n v="861.10723656400069"/>
    <n v="-5371.4974334370017"/>
    <n v="-0.87005061884847679"/>
    <n v="2.9819098594266542"/>
    <n v="3565.339610808488"/>
    <n v="1.6678541081438307"/>
    <n v="4.4847703412539928E-3"/>
    <n v="-1.9847836907823997"/>
    <n v="234.64550363200053"/>
    <n v="8.6702185842099794E-2"/>
    <n v="256.878163347"/>
    <n v="608.07870968899999"/>
    <n v="8798.9637149388673"/>
    <n v="-0.22122088710792143"/>
    <n v="0.16490172824284799"/>
    <n v="0.22897139875414574"/>
    <n v="35.299036241677449"/>
    <n v="9.4917217302481732E-2"/>
    <n v="0.22468682535150797"/>
    <n v="3.2512423013525025"/>
    <n v="213.677555399"/>
    <n v="29.362603943385874"/>
    <n v="0"/>
    <n v="0"/>
    <n v="43.200607947999998"/>
    <n v="5.9364322982915789"/>
    <n v="3101.1113133809999"/>
    <n v="1.1458695148553837"/>
    <n v="-244.74085463699947"/>
    <n v="253.02852687500069"/>
    <n v="-14170.461148375867"/>
    <n v="-33.631182133533621"/>
    <n v="-1947.2407273564531"/>
    <n v="3.5077067056279221E-2"/>
    <n v="-1.8275797810864551"/>
    <n v="0.97880445786510872"/>
    <n v="-9.0432446961227736E-2"/>
    <n v="-5.2360259921349019"/>
    <n v="-22.232659714999471"/>
    <n v="-11721.739650429869"/>
    <n v="-8.215031460381942E-3"/>
    <n v="-4.3312163831537367"/>
    <n v="1534.7920930600001"/>
    <n v="109"/>
    <n v="2620.5233566458724"/>
    <n v="30866.597788303381"/>
    <n v="-3.3364844440364028E-2"/>
    <n v="1574.1292698110094"/>
    <n v="21294.813411792962"/>
    <n v="-6.0130009407150298E-2"/>
    <n v="2609.388211040367"/>
    <n v="35909.158907287885"/>
    <n v="0.12483286105757307"/>
    <n v="235.66803976788989"/>
    <n v="8217.9465907522481"/>
    <n v="0.20674717624380401"/>
  </r>
  <r>
    <x v="218"/>
    <x v="2"/>
    <x v="2"/>
    <x v="18"/>
    <n v="270633.89619649498"/>
    <n v="6774.1627348484899"/>
    <n v="2735.6458230509998"/>
    <n v="1.0108289691342918"/>
    <n v="8623.1975033970011"/>
    <n v="33061.672480926005"/>
    <n v="7.0487589411111218E-2"/>
    <n v="4.5919914651229021E-3"/>
    <n v="-2.2409259871497444E-2"/>
    <n v="1961.1025373499999"/>
    <n v="0.72463300603193193"/>
    <n v="5692.3869840200005"/>
    <n v="23083.924544763002"/>
    <n v="0.17409370338369512"/>
    <n v="6.4494197721231661E-2"/>
    <n v="-2.5359412061044972E-2"/>
    <n v="1107.6047908630001"/>
    <n v="14290.588170404999"/>
    <n v="2.4825652351067484E-2"/>
    <n v="0.13963102137948447"/>
    <n v="844.94205931599993"/>
    <n v="8810.1869250202999"/>
    <n v="-9.3345138000988648E-2"/>
    <n v="0.21715296649694116"/>
    <n v="595.55559459400001"/>
    <n v="421.03446954000003"/>
    <n v="9.8382022543147762E-2"/>
    <n v="0.30601174582615842"/>
    <n v="174.238474188"/>
    <n v="6.4381615398794445E-2"/>
    <n v="221.36647876000004"/>
    <n v="8.1795548108015231E-2"/>
    <n v="378.938332753"/>
    <n v="55.938770234086398"/>
    <n v="238.64683052000001"/>
    <n v="32.793768881426871"/>
    <n v="105.55437154565131"/>
    <n v="0"/>
    <n v="0"/>
    <n v="0"/>
    <n v="140.29150223299999"/>
    <n v="238.64683052000001"/>
    <n v="3284.9281849909994"/>
    <n v="1.2137903755433364"/>
    <n v="8311.3726287729987"/>
    <n v="38486.033449965995"/>
    <n v="2.0303450316202731E-2"/>
    <n v="-2.9012683308768938E-3"/>
    <n v="0.13325503841460495"/>
    <n v="1361.4772993149998"/>
    <n v="3995.891472972"/>
    <n v="17570.344265414999"/>
    <n v="-3.7528328320535209E-4"/>
    <n v="1.4807748862124104E-2"/>
    <n v="4.8007316527230337E-2"/>
    <n v="953.82372840899995"/>
    <n v="407.6535709059998"/>
    <n v="267.43358206300002"/>
    <n v="481.28868376700001"/>
    <n v="68.925354606504868"/>
    <n v="0.17783754752492575"/>
    <n v="366.49241632100001"/>
    <n v="541.91046815699997"/>
    <n v="266.32573536799998"/>
    <n v="-549.28236193999965"/>
    <n v="311.82487462400104"/>
    <n v="-5424.3609690400017"/>
    <n v="0.10648978805471887"/>
    <n v="-2.1130083730144573"/>
    <n v="37.452232525393839"/>
    <n v="-75.479899686306595"/>
    <n v="-0.20296140640904442"/>
    <n v="-2.0043169186396441"/>
    <n v="-67.993678172999637"/>
    <n v="-2.5123858884118683E-2"/>
    <n v="549.36670378999997"/>
    <n v="1157.4454134789999"/>
    <n v="8261.3267275145972"/>
    <n v="-0.49460456461163071"/>
    <n v="-0.28064465287489482"/>
    <n v="7.6229011068184693E-2"/>
    <n v="75.491489562149127"/>
    <n v="0.20299257096425563"/>
    <n v="0.42767939631576352"/>
    <n v="3.0525838941905574"/>
    <n v="466.21537342400001"/>
    <n v="64.065209547182619"/>
    <n v="102.23197983199999"/>
    <n v="14.048256629246687"/>
    <n v="83.151330365999968"/>
    <n v="11.426280014966505"/>
    <n v="3834.2948887809994"/>
    <n v="1.4167829465075918"/>
    <n v="-1098.6490657299996"/>
    <n v="-845.62053885499893"/>
    <n v="-13685.687696554598"/>
    <n v="-150.97138924845572"/>
    <n v="-1880.6253505494863"/>
    <n v="-0.30615546163317275"/>
    <n v="-0.5523846076914275"/>
    <n v="0.75070433710407647"/>
    <n v="-0.40595397737330002"/>
    <n v="-5.0569008128302011"/>
    <n v="-617.36038196299955"/>
    <n v="-11087.423647112599"/>
    <n v="-0.2281164298483743"/>
    <n v="-4.0968348026377761"/>
    <n v="1453.1177538930001"/>
    <n v="109.1"/>
    <n v="2507.4663822648945"/>
    <n v="30817.124093587052"/>
    <n v="-4.0381302951931985E-2"/>
    <n v="1797.5275319431712"/>
    <n v="21523.973080178392"/>
    <n v="-4.3256758806016316E-2"/>
    <n v="3010.9332584702106"/>
    <n v="35897.031125080168"/>
    <n v="0.11382616551619162"/>
    <n v="503.54418312557289"/>
    <n v="7700.8300309536244"/>
    <n v="5.7569442655879044E-2"/>
  </r>
  <r>
    <x v="219"/>
    <x v="3"/>
    <x v="3"/>
    <x v="18"/>
    <n v="270633.89619649498"/>
    <n v="6774.1627348484899"/>
    <n v="3134.8791800020003"/>
    <n v="1.158346838315444"/>
    <n v="11758.076683399002"/>
    <n v="34528.568008542003"/>
    <n v="0.20925866902411494"/>
    <n v="0.87944238872944047"/>
    <n v="6.7277228270795852E-2"/>
    <n v="2376.4182955290003"/>
    <n v="0.87809336854227271"/>
    <n v="8068.8052795490003"/>
    <n v="24384.565962359004"/>
    <n v="1.2090252581883481"/>
    <n v="0.25618129247138333"/>
    <n v="8.1529673020874327E-2"/>
    <n v="1651.0875620489999"/>
    <n v="15275.781626353002"/>
    <n v="0.15984173278753899"/>
    <n v="1.4795046943974146"/>
    <n v="723.87779161599997"/>
    <n v="9154.1559602913003"/>
    <n v="-1.8562765813802784E-2"/>
    <n v="0.90539907155663757"/>
    <n v="682.56266922100008"/>
    <n v="385.18424604099999"/>
    <n v="0.85112320719038315"/>
    <n v="0.82542683677336814"/>
    <n v="153.196231466"/>
    <n v="5.6606446427823351E-2"/>
    <n v="187.468419399"/>
    <n v="6.9270118057528057E-2"/>
    <n v="417.79623360799997"/>
    <n v="61.674962642795791"/>
    <n v="249.04866596299999"/>
    <n v="34.223142096722043"/>
    <n v="139.77751364237335"/>
    <n v="0"/>
    <n v="0"/>
    <n v="0"/>
    <n v="168.74756764499998"/>
    <n v="249.04866596299999"/>
    <n v="3043.6278991240001"/>
    <n v="1.1246292285997168"/>
    <n v="11355.000527896998"/>
    <n v="38127.196423295005"/>
    <n v="-0.10546384297764844"/>
    <n v="-3.263077348307708E-2"/>
    <n v="0.10031716489107034"/>
    <n v="1349.0043326189998"/>
    <n v="5344.8958055909998"/>
    <n v="17611.462942018003"/>
    <n v="3.1439045465375459E-2"/>
    <n v="1.8954533184771583E-2"/>
    <n v="4.8394799290486956E-2"/>
    <n v="946.19064136300005"/>
    <n v="402.81369125599974"/>
    <n v="344.09811977999999"/>
    <n v="318.49929586000002"/>
    <n v="45.612285618791468"/>
    <n v="0.11768640230813961"/>
    <n v="429.18195936499995"/>
    <n v="490.02347988900004"/>
    <n v="112.82071161100001"/>
    <n v="91.251280878000216"/>
    <n v="403.07615550200126"/>
    <n v="-3598.6284147530005"/>
    <n v="-1.0526101274640183"/>
    <n v="-1.2000730160272641"/>
    <n v="0.56524545977009777"/>
    <n v="12.53933860645394"/>
    <n v="3.3717609715727112E-2"/>
    <n v="-1.3297035091791309"/>
    <n v="409.75057673800023"/>
    <n v="0.15140401202386672"/>
    <n v="572.115925404"/>
    <n v="1729.5613388829997"/>
    <n v="8208.1988158235963"/>
    <n v="-8.4971507976539962E-2"/>
    <n v="-0.22588642844908513"/>
    <n v="3.9300238643258822E-2"/>
    <n v="78.617584780829844"/>
    <n v="0.21139847352624766"/>
    <n v="0.63907786984201109"/>
    <n v="3.0329529786113696"/>
    <n v="440.60879418899998"/>
    <n v="60.546469158103122"/>
    <n v="0"/>
    <n v="0"/>
    <n v="131.50713121500002"/>
    <n v="18.071115622726715"/>
    <n v="3615.743824528"/>
    <n v="1.3360277021259646"/>
    <n v="-480.86464452599978"/>
    <n v="-1326.4851833809987"/>
    <n v="-11806.827230576599"/>
    <n v="-66.078246174375906"/>
    <n v="-1622.4408368583693"/>
    <n v="-0.79622005869010115"/>
    <n v="-0.68780450716058328"/>
    <n v="0.1578845136036866"/>
    <n v="-0.17768086381052053"/>
    <n v="-4.3626564877905016"/>
    <n v="-162.36534866599976"/>
    <n v="-9058.5327247485984"/>
    <n v="-5.9994461502380934E-2"/>
    <n v="-3.3471537941321321"/>
    <n v="1437.7020964549999"/>
    <n v="109"/>
    <n v="2876.0359449559637"/>
    <n v="32124.031485028434"/>
    <n v="4.7274879265760239E-2"/>
    <n v="2180.2002711275231"/>
    <n v="22692.153710729246"/>
    <n v="6.1153374712276554E-2"/>
    <n v="2792.3191735082569"/>
    <n v="35488.536633682495"/>
    <n v="8.1086811536118297E-2"/>
    <n v="524.87699578348622"/>
    <n v="7637.5190332328775"/>
    <n v="2.0720705990421084E-2"/>
  </r>
  <r>
    <x v="220"/>
    <x v="4"/>
    <x v="4"/>
    <x v="18"/>
    <n v="270633.89619649498"/>
    <n v="6774.1627348484899"/>
    <n v="3252.6626903280007"/>
    <n v="1.2018681828259938"/>
    <n v="15010.739373727003"/>
    <n v="35728.937577930999"/>
    <n v="0.27472496537872715"/>
    <n v="0.58489187394429631"/>
    <n v="0.14060909716897885"/>
    <n v="2580.4311053190004"/>
    <n v="0.9534766862482984"/>
    <n v="10649.236384868"/>
    <n v="25516.981254342005"/>
    <n v="0.78204621907691307"/>
    <n v="0.35292021096613824"/>
    <n v="0.17509008451859298"/>
    <n v="1791.2952383790002"/>
    <n v="16098.650801362002"/>
    <n v="0.27007303892713219"/>
    <n v="0.84969746905150401"/>
    <n v="800.38280746200007"/>
    <n v="9415.8243151083007"/>
    <n v="3.8864846486891036E-2"/>
    <n v="0.48572737102606256"/>
    <n v="621.18504905499992"/>
    <n v="406.860426238"/>
    <n v="3.716547062222153E-2"/>
    <n v="0.52524545543336321"/>
    <n v="211.42116319100003"/>
    <n v="7.8120725512334468E-2"/>
    <n v="84.372712449999995"/>
    <n v="3.1175958974754885E-2"/>
    <n v="376.43770936800001"/>
    <n v="55.569628912438489"/>
    <n v="233.48550938899999"/>
    <n v="32.084523458288281"/>
    <n v="171.86203710066164"/>
    <n v="0"/>
    <n v="0"/>
    <n v="0"/>
    <n v="142.95219997900003"/>
    <n v="233.48550938899999"/>
    <n v="2955.7337588039995"/>
    <n v="1.0921520919382455"/>
    <n v="14310.734286700997"/>
    <n v="38366.079291814007"/>
    <n v="8.7926381743364646E-2"/>
    <n v="-9.9715751482704063E-3"/>
    <n v="0.11304381209124692"/>
    <n v="1349.3871308039998"/>
    <n v="6694.2829363949995"/>
    <n v="17657.238152806"/>
    <n v="3.5114139480588724E-2"/>
    <n v="2.2171144990514646E-2"/>
    <n v="5.0132502627888043E-2"/>
    <n v="948.70360526399998"/>
    <n v="400.68352553999978"/>
    <n v="403.28355130100005"/>
    <n v="202.39552018200001"/>
    <n v="28.985063372206529"/>
    <n v="7.4785724562399167E-2"/>
    <n v="381.81574812500003"/>
    <n v="545.66746018000003"/>
    <n v="73.184348212000003"/>
    <n v="296.9289315240012"/>
    <n v="700.00508702600246"/>
    <n v="-2637.1417138829993"/>
    <n v="-1.4468068017867173"/>
    <n v="-1.2612736237623063"/>
    <n v="-0.16150176133600624"/>
    <n v="40.802631794395722"/>
    <n v="0.10971609088774843"/>
    <n v="-0.97443141858634374"/>
    <n v="499.32445170600124"/>
    <n v="0.18450181545014763"/>
    <n v="447.30158323800003"/>
    <n v="2176.8629221209999"/>
    <n v="8122.3945286485978"/>
    <n v="-0.16095168321543141"/>
    <n v="-0.21337733083517618"/>
    <n v="2.1680802742914729E-2"/>
    <n v="61.466161981036549"/>
    <n v="0.16527921650776317"/>
    <n v="0.80435708634977432"/>
    <n v="3.0012480486743227"/>
    <n v="311.71584577800002"/>
    <n v="42.834582721456016"/>
    <n v="0"/>
    <n v="0"/>
    <n v="135.58573746000002"/>
    <n v="18.631579259580533"/>
    <n v="3403.0353420419997"/>
    <n v="1.2574313084460087"/>
    <n v="-150.37265171399883"/>
    <n v="-1476.8578350949974"/>
    <n v="-10759.536242531598"/>
    <n v="-20.66353018664082"/>
    <n v="-1478.5268425316326"/>
    <n v="-0.87444500549064208"/>
    <n v="-0.72884558344614658"/>
    <n v="-3.024507977492763E-2"/>
    <n v="-5.5563125620014746E-2"/>
    <n v="-3.975679467260667"/>
    <n v="52.022868468001178"/>
    <n v="-7974.9364813585962"/>
    <n v="1.9222598942384414E-2"/>
    <n v="-2.9467618777392013"/>
    <n v="1427.4956922399999"/>
    <n v="109.6"/>
    <n v="2967.7579291313878"/>
    <n v="33150.168675333902"/>
    <n v="0.11683152376902206"/>
    <n v="2354.4079428093069"/>
    <n v="23676.631839597208"/>
    <n v="0.15027624220993285"/>
    <n v="2696.8373711715326"/>
    <n v="35615.032576012971"/>
    <n v="9.1258800989731048E-2"/>
    <n v="408.12188251642345"/>
    <n v="7541.2834224541257"/>
    <n v="1.651912307716108E-3"/>
  </r>
  <r>
    <x v="221"/>
    <x v="5"/>
    <x v="5"/>
    <x v="18"/>
    <n v="270633.89619649498"/>
    <n v="6774.1627348484899"/>
    <n v="2887.502883445"/>
    <n v="1.0669405880143392"/>
    <n v="17898.242257172002"/>
    <n v="36032.068262444001"/>
    <n v="0.24639211659624216"/>
    <n v="0.11729374145034899"/>
    <n v="0.14396871637529451"/>
    <n v="1861.138448254"/>
    <n v="0.68769598871780346"/>
    <n v="12510.374833121999"/>
    <n v="25584.016147470003"/>
    <n v="3.7364004400120665E-2"/>
    <n v="0.29434627740884545"/>
    <n v="0.1728099164856769"/>
    <n v="1072.64982831"/>
    <n v="16109.158109258999"/>
    <n v="0.27003900629579336"/>
    <n v="9.8925593270799972E-3"/>
    <n v="776.07633750600007"/>
    <n v="9498.4169791663007"/>
    <n v="4.4329560063776086E-2"/>
    <n v="0.11909820983578356"/>
    <n v="640.52632371899995"/>
    <n v="443.50516699100001"/>
    <n v="0.15152233447619201"/>
    <n v="0.24956479203161086"/>
    <n v="225.68399691599998"/>
    <n v="8.3390883436175733E-2"/>
    <n v="288.17929708399998"/>
    <n v="0.10648307589481182"/>
    <n v="512.50114119099999"/>
    <n v="75.655274496806513"/>
    <n v="209.029959338"/>
    <n v="28.723952297577018"/>
    <n v="200.58598939823867"/>
    <n v="0"/>
    <n v="0"/>
    <n v="0"/>
    <n v="303.47118185299996"/>
    <n v="209.029959338"/>
    <n v="2728.4649748649999"/>
    <n v="1.0081756251567193"/>
    <n v="17039.199261565998"/>
    <n v="38295.437631835004"/>
    <n v="-2.5237216438857346E-2"/>
    <n v="-1.2448114525244858E-2"/>
    <n v="9.7961734479979912E-2"/>
    <n v="1384.8668411679998"/>
    <n v="8079.1497775629996"/>
    <n v="17703.157246312003"/>
    <n v="3.429491075076041E-2"/>
    <n v="2.4229084525945854E-2"/>
    <n v="4.9111928570962915E-2"/>
    <n v="966.29867229899992"/>
    <n v="418.56816886899992"/>
    <n v="367.535119377"/>
    <n v="49.419130066999998"/>
    <n v="7.0773138432275617"/>
    <n v="1.8260510143607071E-2"/>
    <n v="383.68446427999999"/>
    <n v="488.26043384400003"/>
    <n v="54.698986129000005"/>
    <n v="159.03790858000002"/>
    <n v="859.04299560600248"/>
    <n v="-2263.369369391"/>
    <n v="-1.7406260104698608"/>
    <n v="-1.2968422790022864"/>
    <n v="-0.33060942769508606"/>
    <n v="21.854270622382852"/>
    <n v="5.8764962857619951E-2"/>
    <n v="-0.83632146645358507"/>
    <n v="208.45703864700002"/>
    <n v="7.7025473001227029E-2"/>
    <n v="602.67154546399979"/>
    <n v="2779.5344675849997"/>
    <n v="8091.0532406115981"/>
    <n v="-4.9433207627571973E-2"/>
    <n v="-0.18281823463788516"/>
    <n v="-4.608690058467535E-3"/>
    <n v="82.816399992802019"/>
    <n v="0.22268886267905902"/>
    <n v="1.0270459490288333"/>
    <n v="2.9896673529531022"/>
    <n v="468.96272678699995"/>
    <n v="64.442738429613271"/>
    <n v="122.37152774"/>
    <n v="16.815742281716002"/>
    <n v="133.70881867699984"/>
    <n v="18.373661563188755"/>
    <n v="3331.1365203289997"/>
    <n v="1.2308644878357784"/>
    <n v="-443.63363688399977"/>
    <n v="-1920.4914719789972"/>
    <n v="-10354.422610002597"/>
    <n v="-60.96212937041917"/>
    <n v="-1422.8579580678272"/>
    <n v="-0.47730773002566418"/>
    <n v="-0.69493267377144263"/>
    <n v="-0.1003784480820723"/>
    <n v="-0.16392389982143904"/>
    <n v="-3.8259888194066871"/>
    <n v="-394.2145068169998"/>
    <n v="-7546.9916717615979"/>
    <n v="-0.14566338967783199"/>
    <n v="-2.7886350445481782"/>
    <n v="1450.1665110240001"/>
    <n v="110"/>
    <n v="2625.0026213136362"/>
    <n v="33320.876710767196"/>
    <n v="0.11681262523005165"/>
    <n v="1691.9440438672727"/>
    <n v="23664.77383681111"/>
    <n v="0.14487804965098494"/>
    <n v="2480.4227044227273"/>
    <n v="35437.234354657929"/>
    <n v="7.3387908613007147E-2"/>
    <n v="547.88322314909067"/>
    <n v="7487.0651892869773"/>
    <n v="-2.7184212330265911E-2"/>
  </r>
  <r>
    <x v="222"/>
    <x v="6"/>
    <x v="6"/>
    <x v="18"/>
    <n v="270633.89619649498"/>
    <n v="6774.1627348484899"/>
    <n v="3169.6429617189997"/>
    <n v="1.1711921552567333"/>
    <n v="21067.885218891002"/>
    <n v="36382.179077541005"/>
    <n v="0.22633343006350781"/>
    <n v="0.12417337235060688"/>
    <n v="0.16478713407305823"/>
    <n v="2419.9808894689995"/>
    <n v="0.89418987180820886"/>
    <n v="14930.355722590999"/>
    <n v="25879.983452207001"/>
    <n v="0.13934341421565977"/>
    <n v="0.26642053048768699"/>
    <n v="0.19530652464058984"/>
    <n v="1557.8964046450001"/>
    <n v="16272.406479142001"/>
    <n v="0.28583090224085672"/>
    <n v="0.11705345421496172"/>
    <n v="859.92587838899999"/>
    <n v="9601.5558190529991"/>
    <n v="6.7618143900709748E-2"/>
    <n v="0.13628515637743277"/>
    <n v="666.63966532699999"/>
    <n v="475.463605691"/>
    <n v="4.912110783524648E-2"/>
    <n v="0.18611368318163812"/>
    <n v="207.17329895"/>
    <n v="7.6551127505322128E-2"/>
    <n v="88.889463215999996"/>
    <n v="3.2844911323103958E-2"/>
    <n v="453.59931008400008"/>
    <n v="66.96020273480265"/>
    <n v="224.16403720299999"/>
    <n v="30.803608879048923"/>
    <n v="231.38959827728758"/>
    <n v="0"/>
    <n v="0"/>
    <n v="0"/>
    <n v="229.43527288100009"/>
    <n v="224.16403720299999"/>
    <n v="3084.2487281949998"/>
    <n v="1.1396387413185181"/>
    <n v="20123.447989761"/>
    <n v="38278.400416374003"/>
    <n v="-5.4935970982784577E-3"/>
    <n v="-1.1388538663687831E-2"/>
    <n v="8.4139658828628283E-2"/>
    <n v="1375.5929881709999"/>
    <n v="9454.7427657339995"/>
    <n v="17612.975603992003"/>
    <n v="-6.1524903245044893E-2"/>
    <n v="1.07911280703199E-2"/>
    <n v="3.2629100685934276E-2"/>
    <n v="955.26941412300005"/>
    <n v="420.32357404799984"/>
    <n v="330.52581095599999"/>
    <n v="144.03988679299999"/>
    <n v="20.627952847307448"/>
    <n v="5.3223150838584969E-2"/>
    <n v="382.30807468900002"/>
    <n v="553.11653568999998"/>
    <n v="298.66543189600003"/>
    <n v="85.394233523999901"/>
    <n v="944.43722913000238"/>
    <n v="-1896.2213388330001"/>
    <n v="-1.3030810389174459"/>
    <n v="-1.2973957944872196"/>
    <n v="-0.53439346121677744"/>
    <n v="11.734489630097798"/>
    <n v="3.1553413938215272E-2"/>
    <n v="-0.7006592172978362"/>
    <n v="229.43412031699989"/>
    <n v="8.4776564776800248E-2"/>
    <n v="670.32467355199992"/>
    <n v="3449.8591411369998"/>
    <n v="8046.3719532329987"/>
    <n v="-6.2490790035434673E-2"/>
    <n v="-0.1619175881506717"/>
    <n v="-3.3444334113341467E-2"/>
    <n v="92.112987095129014"/>
    <n v="0.24768688733110786"/>
    <n v="1.2747328363599413"/>
    <n v="2.9731574892565908"/>
    <n v="514.27708160299994"/>
    <n v="70.669632269388515"/>
    <n v="153.42057214299999"/>
    <n v="21.082361636863105"/>
    <n v="156.04759194899998"/>
    <n v="21.443354825740482"/>
    <n v="3754.5734017469995"/>
    <n v="1.3873256286496258"/>
    <n v="-584.93044002800002"/>
    <n v="-2505.4219120069974"/>
    <n v="-9942.5932920659998"/>
    <n v="-80.378497465031202"/>
    <n v="-1366.2662344669698"/>
    <n v="-0.41316808252528292"/>
    <n v="-0.65641797805683977"/>
    <n v="-0.19800799721131013"/>
    <n v="-0.2161334733928926"/>
    <n v="-3.6738167065544274"/>
    <n v="-440.89055323500003"/>
    <n v="-7129.3351618119996"/>
    <n v="-0.16291032255430762"/>
    <n v="-2.6343097675524403"/>
    <n v="1442.254379425"/>
    <n v="111.3"/>
    <n v="2847.837342065588"/>
    <n v="33503.749831072855"/>
    <n v="0.1335266011857914"/>
    <n v="2174.2865134492358"/>
    <n v="23831.486073576034"/>
    <n v="0.16288618700144686"/>
    <n v="2771.1129633378255"/>
    <n v="35277.075159530716"/>
    <n v="5.6412066772753233E-2"/>
    <n v="602.26835000179688"/>
    <n v="7413.524502492367"/>
    <n v="-5.8796734602396317E-2"/>
  </r>
  <r>
    <x v="223"/>
    <x v="7"/>
    <x v="7"/>
    <x v="18"/>
    <n v="270633.89619649498"/>
    <n v="6774.1627348484899"/>
    <n v="2648.102358742"/>
    <n v="0.97848140826355801"/>
    <n v="23715.987577633001"/>
    <n v="36134.144691183996"/>
    <n v="0.18132745310656517"/>
    <n v="-8.5643188905612733E-2"/>
    <n v="0.14248447387530661"/>
    <n v="1933.2349474300004"/>
    <n v="0.71433585171695058"/>
    <n v="16863.590670021"/>
    <n v="25895.762960641001"/>
    <n v="8.2294003360321444E-3"/>
    <n v="0.23030214510537372"/>
    <n v="0.19007317467092522"/>
    <n v="1022.8232822530001"/>
    <n v="16201.539900361002"/>
    <n v="0.26297052119724995"/>
    <n v="-6.4795863348318106E-2"/>
    <n v="923.38972361100014"/>
    <n v="9706.0700739019994"/>
    <n v="8.1927257122718533E-2"/>
    <n v="0.12763143949959566"/>
    <n v="656.10426288999997"/>
    <n v="513.08818147900001"/>
    <n v="3.2967615543308071E-2"/>
    <n v="0.29464876306388832"/>
    <n v="199.86120596400002"/>
    <n v="7.3849288198138296E-2"/>
    <n v="116.03432881099999"/>
    <n v="4.287501692942141E-2"/>
    <n v="398.97187653700001"/>
    <n v="58.896116339892352"/>
    <n v="200.60034842300001"/>
    <n v="27.565593263415469"/>
    <n v="258.95519154070303"/>
    <n v="0"/>
    <n v="0"/>
    <n v="0"/>
    <n v="198.371528114"/>
    <n v="200.60034842300001"/>
    <n v="3025.9295728259999"/>
    <n v="1.118089646327602"/>
    <n v="23149.377562587"/>
    <n v="38133.226809492997"/>
    <n v="-4.5780158718901509E-2"/>
    <n v="-1.6024161817618787E-2"/>
    <n v="6.760628190556961E-2"/>
    <n v="1396.2733383199998"/>
    <n v="10851.016104053999"/>
    <n v="17649.701627242001"/>
    <n v="2.7013420454667481E-2"/>
    <n v="1.2849771723890901E-2"/>
    <n v="3.0206678104304663E-2"/>
    <n v="952.91096471399999"/>
    <n v="443.36237360599978"/>
    <n v="395.01850473500002"/>
    <n v="263.28152448499998"/>
    <n v="37.704548327288279"/>
    <n v="9.7283277588348802E-2"/>
    <n v="348.61671588400003"/>
    <n v="481.67302708700004"/>
    <n v="141.06646231500002"/>
    <n v="-377.82721408399993"/>
    <n v="566.61001504600245"/>
    <n v="-1999.0821183090006"/>
    <n v="0.37408485738501862"/>
    <n v="-1.1642034832444634"/>
    <n v="-0.51131602564369361"/>
    <n v="-51.919308162551516"/>
    <n v="-0.13960823806404382"/>
    <n v="-0.73866657000627811"/>
    <n v="-114.54568959899996"/>
    <n v="-4.2324960475695006E-2"/>
    <n v="514.17291009999997"/>
    <n v="3964.0320512369999"/>
    <n v="8085.6461318249994"/>
    <n v="8.2700112647781099E-2"/>
    <n v="-0.13661552308940828"/>
    <n v="5.6367786214581717E-3"/>
    <n v="70.655317492251243"/>
    <n v="0.18998836336697542"/>
    <n v="1.4647211997269167"/>
    <n v="2.9876694107653012"/>
    <n v="381.98093637699998"/>
    <n v="52.490093907233174"/>
    <n v="0"/>
    <n v="0"/>
    <n v="132.19197372299999"/>
    <n v="18.165223585018076"/>
    <n v="3540.102482926"/>
    <n v="1.3080780096945772"/>
    <n v="-892.0001241839999"/>
    <n v="-3397.4220361909975"/>
    <n v="-10084.728250134001"/>
    <n v="-122.57462565480276"/>
    <n v="-1385.7977780231815"/>
    <n v="0.18954735396525035"/>
    <n v="-0.57753641086885443"/>
    <n v="-0.16868606222237958"/>
    <n v="-0.32959660143101921"/>
    <n v="-3.7263359807715801"/>
    <n v="-628.71859969899992"/>
    <n v="-7242.720574987"/>
    <n v="-0.23231332384267045"/>
    <n v="-2.6762060025653214"/>
    <n v="1446.907495383"/>
    <n v="112.3"/>
    <n v="2358.0608715422977"/>
    <n v="33137.317057178654"/>
    <n v="0.10870941685322921"/>
    <n v="1721.4914937043638"/>
    <n v="23749.162478855189"/>
    <n v="0.1546779918921013"/>
    <n v="2694.5054076812107"/>
    <n v="34988.416710479098"/>
    <n v="3.7076439795139748E-2"/>
    <n v="457.85655396260017"/>
    <n v="7424.6277812828121"/>
    <n v="-2.2744859054109501E-2"/>
  </r>
  <r>
    <x v="224"/>
    <x v="8"/>
    <x v="8"/>
    <x v="18"/>
    <n v="270633.89619649498"/>
    <n v="6774.1627348484899"/>
    <n v="3315.3288757459995"/>
    <n v="1.225023517874084"/>
    <n v="27031.316453379"/>
    <n v="36242.839986139996"/>
    <n v="0.16102213461595216"/>
    <n v="3.3897011372662433E-2"/>
    <n v="0.13687231584493742"/>
    <n v="2528.8351176839997"/>
    <n v="0.93441182099670439"/>
    <n v="19392.425787705"/>
    <n v="25925.565391736"/>
    <n v="1.1925586749998995E-2"/>
    <n v="0.19662736670336667"/>
    <n v="0.17678257200378789"/>
    <n v="1544.6118799219998"/>
    <n v="16018.289456078001"/>
    <n v="0.21737682912226197"/>
    <n v="-0.10605616067664125"/>
    <n v="1010.8814183000002"/>
    <n v="9939.5885287269994"/>
    <n v="0.11526071293338847"/>
    <n v="0.30039822553561901"/>
    <n v="692.01085380899997"/>
    <n v="538.70714502999999"/>
    <n v="6.0414204744431377E-2"/>
    <n v="0.2830336052850333"/>
    <n v="193.31332771000001"/>
    <n v="7.1429828423873409E-2"/>
    <n v="100.51694366500001"/>
    <n v="3.7141298661280485E-2"/>
    <n v="492.66348668699999"/>
    <n v="72.726845511487227"/>
    <n v="192.795529673"/>
    <n v="26.493090344808817"/>
    <n v="285.44828188551185"/>
    <n v="108.654045123"/>
    <n v="14.930747816896622"/>
    <n v="14.930747816896622"/>
    <n v="191.21391189100001"/>
    <n v="301.44957479599998"/>
    <n v="3377.1678384780002"/>
    <n v="1.2478731917697374"/>
    <n v="26526.545401064999"/>
    <n v="37812.681318912"/>
    <n v="-8.6687490904702624E-2"/>
    <n v="-2.5622014973866403E-2"/>
    <n v="3.1578548256073313E-2"/>
    <n v="1383.8598848250001"/>
    <n v="12234.875988878999"/>
    <n v="17693.899572184997"/>
    <n v="3.2991864310852215E-2"/>
    <n v="1.5088514250445773E-2"/>
    <n v="2.989802853800394E-2"/>
    <n v="952.863064485"/>
    <n v="430.99682034000011"/>
    <n v="462.39897387600001"/>
    <n v="522.21845047800002"/>
    <n v="74.786906684639604"/>
    <n v="0.19296121358680099"/>
    <n v="346.13246358799995"/>
    <n v="545.89265405800006"/>
    <n v="116.66541165300001"/>
    <n v="-61.838962732000709"/>
    <n v="504.77105231400174"/>
    <n v="-1569.8413327720014"/>
    <n v="-0.8740755183858101"/>
    <n v="-1.1280580094402073"/>
    <n v="-0.67128806253558326"/>
    <n v="-8.4976307763301637"/>
    <n v="-2.2849673895653577E-2"/>
    <n v="-0.58006086999250495"/>
    <n v="460.37948774599931"/>
    <n v="0.17011153969114745"/>
    <n v="782.87648019799997"/>
    <n v="4746.9085314349995"/>
    <n v="8255.9465725169994"/>
    <n v="0.27800702232711427"/>
    <n v="-8.7807816369003588E-2"/>
    <n v="3.16969793073969E-2"/>
    <n v="107.57934768451317"/>
    <n v="0.28927510234327369"/>
    <n v="1.7539963020701905"/>
    <n v="3.0505959115050141"/>
    <n v="616.521535503"/>
    <n v="84.719603028683011"/>
    <n v="121.580378049"/>
    <n v="16.707026066794004"/>
    <n v="166.35494469499997"/>
    <n v="22.85974465583017"/>
    <n v="4160.0443186760003"/>
    <n v="1.5371482941130112"/>
    <n v="-844.71544293000068"/>
    <n v="-4242.1374791209983"/>
    <n v="-9825.7879052890003"/>
    <n v="-116.07697846084334"/>
    <n v="-1350.2153661201153"/>
    <n v="-0.23462056531867626"/>
    <n v="-0.53615457674892664"/>
    <n v="-0.23104068932940391"/>
    <n v="-0.31212477623892726"/>
    <n v="-3.6306567814975188"/>
    <n v="-322.49699245200065"/>
    <n v="-6912.2883047860005"/>
    <n v="-0.11916356265212626"/>
    <n v="-2.5541103320506835"/>
    <n v="1440.911340136"/>
    <n v="113.4"/>
    <n v="2923.5704371657844"/>
    <n v="33052.788450451379"/>
    <n v="9.8850582610458648E-2"/>
    <n v="2230.0133312910048"/>
    <n v="23634.867473758761"/>
    <n v="0.13693634502650487"/>
    <n v="2978.1021503333336"/>
    <n v="34497.744630925939"/>
    <n v="-2.2144155823078382E-3"/>
    <n v="690.36726648853607"/>
    <n v="7540.3458549889838"/>
    <n v="-1.5256179471088149E-3"/>
  </r>
  <r>
    <x v="225"/>
    <x v="9"/>
    <x v="9"/>
    <x v="18"/>
    <n v="270633.89619649498"/>
    <n v="6774.1627348484899"/>
    <n v="2947.8375198389999"/>
    <n v="1.0892344090182662"/>
    <n v="29979.153973217999"/>
    <n v="36545.088131522993"/>
    <n v="0.15624927816194667"/>
    <n v="0.11424605356420803"/>
    <n v="0.15114401608950057"/>
    <n v="2167.0619417789999"/>
    <n v="0.80073559603398481"/>
    <n v="21559.487729484001"/>
    <n v="26206.649134088999"/>
    <n v="0.14903870174032119"/>
    <n v="0.19166651222787068"/>
    <n v="0.19289494607563795"/>
    <n v="1016.9021115290001"/>
    <n v="15942.949962050001"/>
    <n v="0.20913404331223684"/>
    <n v="-6.8976949463099513E-2"/>
    <n v="1150.8719001879999"/>
    <n v="10309.577161622999"/>
    <n v="0.16957666793238557"/>
    <n v="0.47380786398339869"/>
    <n v="655.57414205400005"/>
    <n v="605.03007548000005"/>
    <n v="3.8649258658177255E-2"/>
    <n v="0.38651538490352566"/>
    <n v="259.81220650900002"/>
    <n v="9.6001354656758214E-2"/>
    <n v="87.918743326000012"/>
    <n v="3.2486227542674918E-2"/>
    <n v="433.04462822500005"/>
    <n v="63.925926372757189"/>
    <n v="201.08817072599999"/>
    <n v="27.632627599572075"/>
    <n v="313.08090948508391"/>
    <n v="38.360807479999998"/>
    <n v="5.2713687915440532"/>
    <n v="20.202116608440676"/>
    <n v="193.59565001900006"/>
    <n v="239.44897820599999"/>
    <n v="3186.2787068130001"/>
    <n v="1.1773391107297173"/>
    <n v="29712.824107877997"/>
    <n v="38034.181532748997"/>
    <n v="7.4710543928244944E-2"/>
    <n v="-1.5768585078556829E-2"/>
    <n v="2.7263658700119375E-2"/>
    <n v="1382.3921958400003"/>
    <n v="13617.268184719"/>
    <n v="17734.527507622999"/>
    <n v="3.0279488459342252E-2"/>
    <n v="1.6610204718536137E-2"/>
    <n v="2.9679553879288001E-2"/>
    <n v="989.91430062800009"/>
    <n v="392.47789521200025"/>
    <n v="491.69673887100004"/>
    <n v="341.80696715300002"/>
    <n v="48.950177331407772"/>
    <n v="0.12629865362645834"/>
    <n v="414.991824834"/>
    <n v="469.25483080600003"/>
    <n v="86.13614930899999"/>
    <n v="-238.44118697400017"/>
    <n v="266.32986534000156"/>
    <n v="-1489.0934012260013"/>
    <n v="-0.25297833435051886"/>
    <n v="-1.062505152506223"/>
    <n v="-0.71786762090575551"/>
    <n v="-32.765510274745267"/>
    <n v="-8.8104701711451128E-2"/>
    <n v="-0.55022427794663176"/>
    <n v="103.36578017899984"/>
    <n v="3.819395191500722E-2"/>
    <n v="798.04740953099986"/>
    <n v="5544.9559409659996"/>
    <n v="8397.5232450079984"/>
    <n v="0.21566334111001417"/>
    <n v="-5.3813083598909239E-2"/>
    <n v="5.7136997991561911E-2"/>
    <n v="109.66406822816674"/>
    <n v="0.29488080419592894"/>
    <n v="2.0488771062661191"/>
    <n v="3.1029088976019978"/>
    <n v="637.54195813299998"/>
    <n v="87.608134504320446"/>
    <n v="137.26188221699999"/>
    <n v="18.86190749672117"/>
    <n v="160.50545139799988"/>
    <n v="22.055933723846305"/>
    <n v="3984.3261163440002"/>
    <n v="1.4722199149256461"/>
    <n v="-1036.488596505"/>
    <n v="-5278.6260756259981"/>
    <n v="-9886.6166462340007"/>
    <n v="-142.42957850291202"/>
    <n v="-1358.5741767841914"/>
    <n v="6.2346257866770616E-2"/>
    <n v="-0.47846075753174877"/>
    <n v="-0.25223990567993426"/>
    <n v="-0.38298550590738001"/>
    <n v="-3.6531331755486298"/>
    <n v="-694.68162935200007"/>
    <n v="-6977.1493516939991"/>
    <n v="-0.25668685228092175"/>
    <n v="-2.5780766747075199"/>
    <n v="1471.861591567"/>
    <n v="115.2"/>
    <n v="2558.886735971354"/>
    <n v="33141.470354997902"/>
    <n v="0.10799536526318421"/>
    <n v="1881.1301577942706"/>
    <n v="23755.046931808869"/>
    <n v="0.14762651980577313"/>
    <n v="2765.8669329973959"/>
    <n v="34495.377676924269"/>
    <n v="-1.0969483241589972E-2"/>
    <n v="692.74948744010396"/>
    <n v="7620.1441407110669"/>
    <n v="1.7961414386764574E-2"/>
  </r>
  <r>
    <x v="226"/>
    <x v="10"/>
    <x v="10"/>
    <x v="18"/>
    <n v="270633.89619649498"/>
    <n v="6774.1627348484899"/>
    <n v="3559.3927853899995"/>
    <n v="1.3152058317209776"/>
    <n v="33538.546758607998"/>
    <n v="37038.965698256005"/>
    <n v="0.15676294685154124"/>
    <n v="0.16110752402311279"/>
    <n v="0.16693557045507101"/>
    <n v="2678.8939097809998"/>
    <n v="0.98985897458904282"/>
    <n v="24238.381639265001"/>
    <n v="26528.634114722001"/>
    <n v="0.13661324654974893"/>
    <n v="0.18532112263574763"/>
    <n v="0.19671619149274044"/>
    <n v="1527.9913809720001"/>
    <n v="15877.060506676"/>
    <n v="0.18228005509252831"/>
    <n v="-4.1339009712327512E-2"/>
    <n v="1147.7448856420001"/>
    <n v="10670.186538359998"/>
    <n v="0.21673651406219618"/>
    <n v="0.45812871183851289"/>
    <n v="659.7512332660001"/>
    <n v="653.89935104400001"/>
    <n v="-6.4522625739263262E-2"/>
    <n v="0.51441478646473149"/>
    <n v="248.22585705200004"/>
    <n v="9.1720165337964357E-2"/>
    <n v="200.12383474900003"/>
    <n v="7.394633028661686E-2"/>
    <n v="432.14918380800003"/>
    <n v="63.793741119457394"/>
    <n v="229.413789409"/>
    <n v="31.525006100848177"/>
    <n v="344.60591558593211"/>
    <n v="32.254374538"/>
    <n v="4.4322503747876363"/>
    <n v="24.634366983228311"/>
    <n v="170.48101986100002"/>
    <n v="261.66816394699998"/>
    <n v="3421.9412412829997"/>
    <n v="1.2644170923802107"/>
    <n v="33134.765349160996"/>
    <n v="38438.649984204996"/>
    <n v="0.13404212055187692"/>
    <n v="-2.1552260044067628E-3"/>
    <n v="2.7775191655587728E-2"/>
    <n v="1382.6076214259999"/>
    <n v="14999.875806144999"/>
    <n v="17645.295187878"/>
    <n v="-6.0626374681751583E-2"/>
    <n v="8.9635508812708764E-3"/>
    <n v="1.3722488572870173E-2"/>
    <n v="1000.132788132"/>
    <n v="382.47483329399995"/>
    <n v="750.25064140799998"/>
    <n v="239.93946229599999"/>
    <n v="34.361731494298311"/>
    <n v="8.8658318735429523E-2"/>
    <n v="381.25620419000001"/>
    <n v="515.93060813800003"/>
    <n v="151.95670382499998"/>
    <n v="137.45154410699979"/>
    <n v="403.78140944700135"/>
    <n v="-1399.6842859490007"/>
    <n v="1.8610448608537222"/>
    <n v="-1.0958444133546805"/>
    <n v="-0.75268378456997131"/>
    <n v="18.887969976464628"/>
    <n v="5.0788739340767011E-2"/>
    <n v="-0.51718735369820545"/>
    <n v="377.39100640299978"/>
    <n v="0.13944705807619653"/>
    <n v="484.37519161999995"/>
    <n v="6029.3311325859995"/>
    <n v="8338.4634667329992"/>
    <n v="-0.1086786488665078"/>
    <n v="-5.8469082715466802E-2"/>
    <n v="0.11104110866716033"/>
    <n v="66.560649690052841"/>
    <n v="0.17897802101933202"/>
    <n v="2.2278551272854514"/>
    <n v="3.0810861403254597"/>
    <n v="312.09690115000001"/>
    <n v="42.886945628489663"/>
    <n v="0"/>
    <n v="0"/>
    <n v="172.27829046999994"/>
    <n v="23.673704061563178"/>
    <n v="3906.3164329029996"/>
    <n v="1.4433951133995429"/>
    <n v="-346.92364751300016"/>
    <n v="-5625.5497231389982"/>
    <n v="-9738.1477526819999"/>
    <n v="-47.672679713588217"/>
    <n v="-1338.1722524401032"/>
    <n v="-0.29969949332063095"/>
    <n v="-0.47011941569269722"/>
    <n v="-0.26027675198134315"/>
    <n v="-0.128189281678565"/>
    <n v="-3.5982734940236654"/>
    <n v="-106.98418521700017"/>
    <n v="-6775.7238051939994"/>
    <n v="-3.9530962943135482E-2"/>
    <n v="-2.503649358199556"/>
    <n v="1371.4390292420001"/>
    <n v="115.8"/>
    <n v="3073.7416108721932"/>
    <n v="33371.505826114066"/>
    <n v="0.11823000453914845"/>
    <n v="2313.379887548359"/>
    <n v="23882.054899924944"/>
    <n v="0.1459632925723866"/>
    <n v="2955.0442498126076"/>
    <n v="34651.282047491048"/>
    <n v="-1.4818958379519076E-2"/>
    <n v="418.28600312607938"/>
    <n v="7534.3160715783351"/>
    <n v="6.7333790144138428E-2"/>
  </r>
  <r>
    <x v="227"/>
    <x v="11"/>
    <x v="11"/>
    <x v="18"/>
    <n v="270633.89619649498"/>
    <n v="6774.1627348484899"/>
    <n v="3563.3916745649999"/>
    <n v="1.3166834327277994"/>
    <n v="37101.938433172996"/>
    <n v="37101.938433172996"/>
    <n v="0.14181356428432634"/>
    <n v="1.7990056619717754E-2"/>
    <n v="0.14181356428432634"/>
    <n v="2170.8782761369998"/>
    <n v="0.8021457425129126"/>
    <n v="26409.259915401999"/>
    <n v="26409.259915401999"/>
    <n v="-5.2122724721072378E-2"/>
    <n v="0.16140602675738602"/>
    <n v="0.16140602675738602"/>
    <n v="1008.68023181"/>
    <n v="15514.400114978002"/>
    <n v="0.11064962073389917"/>
    <n v="-0.26445682821696448"/>
    <n v="1113.0767091570001"/>
    <n v="10857.655667774001"/>
    <n v="0.23358692423137195"/>
    <n v="0.20253629455589794"/>
    <n v="684.21707387599997"/>
    <n v="591.44173758099998"/>
    <n v="2.463439025330616E-2"/>
    <n v="0.19708674596946252"/>
    <n v="168.59532213600002"/>
    <n v="6.2296454548173306E-2"/>
    <n v="258.05542989099996"/>
    <n v="9.535222066331174E-2"/>
    <n v="965.86264640099989"/>
    <n v="142.5803725429106"/>
    <n v="253.465897961"/>
    <n v="34.830138154127958"/>
    <n v="379.43605374006006"/>
    <n v="134.47109585199999"/>
    <n v="18.478410247451908"/>
    <n v="43.112777230680223"/>
    <n v="577.92565258799993"/>
    <n v="387.93699381299996"/>
    <n v="5916.542261603"/>
    <n v="2.1861793163215841"/>
    <n v="39051.307610763994"/>
    <n v="39051.307610763994"/>
    <n v="0.1155111147235417"/>
    <n v="1.4050569316159445E-2"/>
    <n v="1.4050569316159445E-2"/>
    <n v="2841.2442090250001"/>
    <n v="17841.12001517"/>
    <n v="17841.12001517"/>
    <n v="7.4024114529513962E-2"/>
    <n v="1.879178908953727E-2"/>
    <n v="1.879178908953727E-2"/>
    <n v="1009.943126875"/>
    <n v="1831.3010821500002"/>
    <n v="1154.8788095780001"/>
    <n v="52.112954572"/>
    <n v="7.4630964629259395"/>
    <n v="1.9255886015905097E-2"/>
    <n v="763.47756059500011"/>
    <n v="883.77359831199999"/>
    <n v="221.055129521"/>
    <n v="-2353.1505870380001"/>
    <n v="-1949.3691775909988"/>
    <n v="-1949.3691775909988"/>
    <n v="0.3047936498294741"/>
    <n v="-0.67598806100454278"/>
    <n v="-0.67598806100454278"/>
    <n v="-323.35931856447155"/>
    <n v="-0.86949588359378471"/>
    <n v="-0.72029749598536996"/>
    <n v="-2301.0376324660001"/>
    <n v="-0.85023999757787949"/>
    <n v="1847.869838826"/>
    <n v="7877.2009714119995"/>
    <n v="7877.2009714119995"/>
    <n v="-0.19975576475195467"/>
    <n v="-9.5913585361336207E-2"/>
    <n v="-9.5913585361336207E-2"/>
    <n v="253.9259217705841"/>
    <n v="0.68279319952011686"/>
    <n v="2.9106483268055681"/>
    <n v="2.9106483268055681"/>
    <n v="1363.3710899869998"/>
    <n v="187.34829340591531"/>
    <n v="122.45001160699999"/>
    <n v="16.826527180009897"/>
    <n v="484.4987488390002"/>
    <n v="66.577628364668783"/>
    <n v="7764.412100429"/>
    <n v="2.8689725158417012"/>
    <n v="-4201.0204258640006"/>
    <n v="-9826.5701490029987"/>
    <n v="-9826.5701490029987"/>
    <n v="-577.28524033505573"/>
    <n v="-1350.3228585159284"/>
    <n v="2.1500374139610257E-2"/>
    <n v="-0.33285263984232871"/>
    <n v="-0.33285263984232871"/>
    <n v="-1.5522890831139018"/>
    <n v="-3.6309458227909381"/>
    <n v="-4148.907471292001"/>
    <n v="-6864.0861774279992"/>
    <n v="-1.5330331970979967"/>
    <n v="-2.5362995078947161"/>
    <n v="2703.9785305569999"/>
    <n v="115.8"/>
    <n v="3077.1948830440415"/>
    <n v="33219.531945645191"/>
    <n v="8.9760719264194266E-2"/>
    <n v="1874.6789949369604"/>
    <n v="23643.954858462461"/>
    <n v="0.10834319502433565"/>
    <n v="5109.2765644240071"/>
    <n v="34867.676107261919"/>
    <n v="-3.4482845911092852E-2"/>
    <n v="1595.7425205751297"/>
    <n v="6999.8627119440553"/>
    <n v="-0.14124590912737212"/>
  </r>
  <r>
    <x v="228"/>
    <x v="0"/>
    <x v="0"/>
    <x v="19"/>
    <n v="291336.45714536484"/>
    <n v="6982.7523777669203"/>
    <n v="2954.8262798930004"/>
    <n v="1.0142315551049159"/>
    <n v="2954.8262798930004"/>
    <n v="37025.583491464"/>
    <n v="-2.5189830672230684E-2"/>
    <n v="-2.5189830672230684E-2"/>
    <n v="0.12198040648958708"/>
    <n v="2288.5460974770003"/>
    <n v="0.78553371586279375"/>
    <n v="2288.5460974770003"/>
    <n v="26682.322470302999"/>
    <n v="0.13548240366775577"/>
    <n v="0.13548240366775577"/>
    <n v="0.17196423585759613"/>
    <n v="1279.8969499239997"/>
    <n v="15567.817400041"/>
    <n v="0.1034189430532555"/>
    <n v="4.3553339360953514E-2"/>
    <n v="1018.0805296750001"/>
    <n v="11173.790655060002"/>
    <n v="0.29335241426713465"/>
    <n v="0.45036967712632947"/>
    <n v="808.44050036900001"/>
    <n v="526.23606046500004"/>
    <n v="9.5757931989405076E-2"/>
    <n v="0.43669146979082063"/>
    <n v="139.387799234"/>
    <n v="4.784426933717096E-2"/>
    <n v="119.586086827"/>
    <n v="4.1047415760716653E-2"/>
    <n v="407.30629635500003"/>
    <n v="58.33033656640368"/>
    <n v="238.444121129"/>
    <n v="32.76591347306438"/>
    <n v="32.76591347306438"/>
    <n v="0"/>
    <n v="0"/>
    <n v="0"/>
    <n v="168.86217522600003"/>
    <n v="238.444121129"/>
    <n v="2467.4700198060004"/>
    <n v="0.84694859132402878"/>
    <n v="2467.4700198060004"/>
    <n v="39336.56633682199"/>
    <n v="0.13072003012506705"/>
    <n v="0.13072003012506705"/>
    <n v="2.7320835828681833E-2"/>
    <n v="1378.2880245820002"/>
    <n v="1378.2880245820002"/>
    <n v="17953.18155066"/>
    <n v="8.8500387928512225E-2"/>
    <n v="8.8500387928512225E-2"/>
    <n v="2.4594545605047813E-2"/>
    <n v="1001.3014589329999"/>
    <n v="376.98656564900023"/>
    <n v="183.993639457"/>
    <n v="147.85142291699998"/>
    <n v="21.173802953081772"/>
    <n v="5.0749372174601626E-2"/>
    <n v="181.90650433100004"/>
    <n v="558.01460446999999"/>
    <n v="17.415824048999998"/>
    <n v="487.35626008700001"/>
    <n v="487.35626008700001"/>
    <n v="-2310.9828453579989"/>
    <n v="-0.42594402452048685"/>
    <n v="-0.42594402452048685"/>
    <n v="-0.56316060047761418"/>
    <n v="66.970294645795576"/>
    <n v="0.167282963780887"/>
    <n v="-0.79323503416014773"/>
    <n v="635.20768300400005"/>
    <n v="0.21803233595548863"/>
    <n v="150.41103527000001"/>
    <n v="150.41103527000001"/>
    <n v="7676.4114603399994"/>
    <n v="-0.57172323096693201"/>
    <n v="-0.57172323096693201"/>
    <n v="-0.13475320251081424"/>
    <n v="20.668804681431332"/>
    <n v="5.162794822995706E-2"/>
    <n v="5.162794822995706E-2"/>
    <n v="2.6348955896411508"/>
    <n v="124.16863266"/>
    <n v="17.062692317774477"/>
    <n v="0"/>
    <n v="0"/>
    <n v="26.242402610000013"/>
    <n v="3.6061123636568531"/>
    <n v="2617.8810550760004"/>
    <n v="0.89857653955398598"/>
    <n v="336.945224817"/>
    <n v="336.945224817"/>
    <n v="-9987.3943056979988"/>
    <n v="46.301489964364244"/>
    <n v="-1372.4225872812942"/>
    <n v="-0.32308969307531232"/>
    <n v="-0.32308969307531232"/>
    <n v="-0.29478348142918487"/>
    <n v="0.11565501555092991"/>
    <n v="-3.428130623801299"/>
    <n v="484.79664773399998"/>
    <n v="-7002.032812206"/>
    <n v="0.16640438772553154"/>
    <n v="-2.4034179864802416"/>
    <n v="1460.9130390949999"/>
    <n v="117.5"/>
    <n v="2514.7457701217027"/>
    <n v="32950.823885094716"/>
    <n v="6.6815155542266247E-2"/>
    <n v="1947.6988063634046"/>
    <n v="23740.888244645881"/>
    <n v="0.11405269293006626"/>
    <n v="2099.9744849412773"/>
    <n v="34963.783472140749"/>
    <n v="-2.4799804840864637E-2"/>
    <n v="128.00939171914897"/>
    <n v="6805.3738976558589"/>
    <n v="-0.17934149008361455"/>
  </r>
  <r>
    <x v="229"/>
    <x v="1"/>
    <x v="1"/>
    <x v="19"/>
    <n v="291336.45714536484"/>
    <n v="6982.7523777669203"/>
    <n v="2776.274506496"/>
    <n v="0.95294441818201747"/>
    <n v="5731.1007863890009"/>
    <n v="36945.487539215988"/>
    <n v="-2.6573166988795971E-2"/>
    <n v="-2.8041163919339973E-2"/>
    <n v="0.11789463862556637"/>
    <n v="1893.3392896509999"/>
    <n v="0.64988065970277864"/>
    <n v="4181.8853871280007"/>
    <n v="26859.860855859999"/>
    <n v="0.1034726028721531"/>
    <n v="0.12076295626835432"/>
    <n v="0.17841895338460834"/>
    <n v="974.58086213600006"/>
    <n v="15556.020522792"/>
    <n v="9.8986308245007537E-2"/>
    <n v="-1.1959796716778381E-2"/>
    <n v="964.21226303499998"/>
    <n v="11333.462303897002"/>
    <n v="0.30879847681605543"/>
    <n v="0.19846313041159225"/>
    <n v="665.25097422700003"/>
    <n v="497.34374984999999"/>
    <n v="6.625207717954118E-2"/>
    <n v="0.27693839109180307"/>
    <n v="440.52508214900001"/>
    <n v="0.15120836110435579"/>
    <n v="82.60947037199999"/>
    <n v="2.8355349406470363E-2"/>
    <n v="359.80066432400002"/>
    <n v="51.527054785675219"/>
    <n v="209.27574706799999"/>
    <n v="28.757727336591564"/>
    <n v="61.523640809655944"/>
    <n v="30.900995959999999"/>
    <n v="4.2462752072176375"/>
    <n v="4.2462752072176375"/>
    <n v="119.62392129600003"/>
    <n v="240.17674302799998"/>
    <n v="2908.4524072839999"/>
    <n v="0.99831392053786205"/>
    <n v="5375.9224270900004"/>
    <n v="39400.785594071996"/>
    <n v="2.2578759849287477E-2"/>
    <n v="6.9527871483852755E-2"/>
    <n v="2.5510238144059283E-2"/>
    <n v="1448.1492592359998"/>
    <n v="2826.4372838179997"/>
    <n v="18033.143125331"/>
    <n v="5.8443425250112924E-2"/>
    <n v="7.2890250926049394E-2"/>
    <n v="2.6309915936558737E-2"/>
    <n v="1023.73935282"/>
    <n v="424.40990641599979"/>
    <n v="274.60946757400001"/>
    <n v="255.864487295"/>
    <n v="36.642354397339417"/>
    <n v="8.7824397194249601E-2"/>
    <n v="304.45394862899997"/>
    <n v="547.137139488"/>
    <n v="78.238105062000017"/>
    <n v="-132.17790078799999"/>
    <n v="355.17835929900002"/>
    <n v="-2455.2980548559995"/>
    <n v="-11.890214951778571"/>
    <n v="-0.5875329526712183"/>
    <n v="-0.5429024987386144"/>
    <n v="-18.163289745893259"/>
    <n v="-4.5369502355844422E-2"/>
    <n v="-0.84277061611650861"/>
    <n v="123.68658650700002"/>
    <n v="4.2454894838405179E-2"/>
    <n v="704.32763323999984"/>
    <n v="854.7386685099998"/>
    <n v="8123.8609302329996"/>
    <n v="1.741874295825486"/>
    <n v="0.40563820915084059"/>
    <n v="-7.6725260675831519E-2"/>
    <n v="96.785520138467689"/>
    <n v="0.24175746493977907"/>
    <n v="0.2933854131697361"/>
    <n v="2.7884807173925124"/>
    <n v="663.25689123699999"/>
    <n v="91.141764392370675"/>
    <n v="137.67080992699999"/>
    <n v="18.918100494473247"/>
    <n v="41.07074200299985"/>
    <n v="5.6437557460970034"/>
    <n v="3612.7800405239996"/>
    <n v="1.2400713854776411"/>
    <n v="-836.50553402799983"/>
    <n v="-499.56030921099983"/>
    <n v="-10579.158985088998"/>
    <n v="-114.94880988436094"/>
    <n v="-1453.7402150321216"/>
    <n v="2.417923563553408"/>
    <n v="-2.9743240629061125"/>
    <n v="-0.2534358004078423"/>
    <n v="-0.28712696729562348"/>
    <n v="-3.6312513335090211"/>
    <n v="-580.64104673299983"/>
    <n v="-7560.4411992239993"/>
    <n v="-0.19930257010137387"/>
    <n v="-2.595089290679351"/>
    <n v="1608.9617456579999"/>
    <n v="119.1"/>
    <n v="2331.0449256893367"/>
    <n v="32661.34545413818"/>
    <n v="5.8145302509332586E-2"/>
    <n v="1589.7055328723761"/>
    <n v="23756.464507707249"/>
    <n v="0.11559862245851082"/>
    <n v="2442.025530884971"/>
    <n v="34796.420791985358"/>
    <n v="-3.0987585038553811E-2"/>
    <n v="591.37500691855575"/>
    <n v="7161.0808648065249"/>
    <n v="-0.12860459900469867"/>
  </r>
  <r>
    <x v="230"/>
    <x v="2"/>
    <x v="2"/>
    <x v="19"/>
    <n v="291336.45714536484"/>
    <n v="6982.7523777669203"/>
    <n v="3182.7383956829999"/>
    <n v="1.0924614196481921"/>
    <n v="8913.8391820720008"/>
    <n v="37392.580111848001"/>
    <n v="3.3704629699192745E-2"/>
    <n v="0.16343218440951857"/>
    <n v="0.13099481381108569"/>
    <n v="2252.6018098459999"/>
    <n v="0.77319599198738276"/>
    <n v="6434.4871969740007"/>
    <n v="27151.360128356002"/>
    <n v="0.14864050550355068"/>
    <n v="0.13036714036436159"/>
    <n v="0.1762020827830062"/>
    <n v="1286.6640075509999"/>
    <n v="15735.079739479999"/>
    <n v="0.10107992420259237"/>
    <n v="0.16166345447863617"/>
    <n v="942.11963164299993"/>
    <n v="11430.639876224001"/>
    <n v="0.29743443283385984"/>
    <n v="0.11501093034197818"/>
    <n v="630.48197051099999"/>
    <n v="551.43936583200002"/>
    <n v="5.8645030344832705E-2"/>
    <n v="0.30972498863210296"/>
    <n v="220.685491047"/>
    <n v="7.5749356331633794E-2"/>
    <n v="155.175735468"/>
    <n v="5.3263411310920737E-2"/>
    <n v="554.27535932199999"/>
    <n v="79.377776747004859"/>
    <n v="188.70709296199999"/>
    <n v="25.93127584974625"/>
    <n v="87.454916659402187"/>
    <n v="198.43704666799999"/>
    <n v="27.268322113324455"/>
    <n v="31.514597320542094"/>
    <n v="167.131219692"/>
    <n v="387.14413962999998"/>
    <n v="3906.5423582769995"/>
    <n v="1.3409040518151825"/>
    <n v="9282.4647853669994"/>
    <n v="40022.399767358002"/>
    <n v="0.18923219573754646"/>
    <n v="0.11683896270421013"/>
    <n v="3.9920100349893684E-2"/>
    <n v="1444.4326760119998"/>
    <n v="4270.8699598299991"/>
    <n v="18116.098502027999"/>
    <n v="6.0930414880025818E-2"/>
    <n v="6.8815304098707175E-2"/>
    <n v="3.1061100930574792E-2"/>
    <n v="1072.469851733"/>
    <n v="371.96282427899973"/>
    <n v="541.94908631199996"/>
    <n v="556.73812649899992"/>
    <n v="79.730469645702144"/>
    <n v="0.19109799437878475"/>
    <n v="367.91253187000001"/>
    <n v="668.74631575399997"/>
    <n v="326.76362183000003"/>
    <n v="-723.80396259399959"/>
    <n v="-368.62560329499956"/>
    <n v="-2629.8196555099994"/>
    <n v="0.3177265696965228"/>
    <n v="-2.1821558614895267"/>
    <n v="-0.51518350815516945"/>
    <n v="-99.461869294674429"/>
    <n v="-0.24844263216699014"/>
    <n v="-0.90267441338377652"/>
    <n v="-167.06583609499967"/>
    <n v="-5.734463778820538E-2"/>
    <n v="782.70984796899972"/>
    <n v="1637.4485164789994"/>
    <n v="8357.2040744119986"/>
    <n v="0.42474933877353638"/>
    <n v="0.41470906308853639"/>
    <n v="1.1605562890773857E-2"/>
    <n v="107.5564498367013"/>
    <n v="0.26866182682329387"/>
    <n v="0.56204723999302986"/>
    <n v="2.868574759334737"/>
    <n v="666.28725067300002"/>
    <n v="91.558182690301962"/>
    <n v="294.49399879043688"/>
    <n v="40.468034342871483"/>
    <n v="116.42259729599971"/>
    <n v="15.998267146399337"/>
    <n v="4689.2522062459993"/>
    <n v="1.6095658786384761"/>
    <n v="-1506.5138105629994"/>
    <n v="-2006.0741197739992"/>
    <n v="-10987.023729921999"/>
    <n v="-207.01831913137576"/>
    <n v="-1509.7871449150418"/>
    <n v="0.37124206223394296"/>
    <n v="1.3723100700584885"/>
    <n v="-0.19718877315255368"/>
    <n v="-0.51710445899028401"/>
    <n v="-3.7712491727185138"/>
    <n v="-949.77568406399951"/>
    <n v="-7892.856501325"/>
    <n v="-0.32600646461149929"/>
    <n v="-2.7091894295216168"/>
    <n v="1684.951157517"/>
    <n v="120.1"/>
    <n v="2650.0736017343879"/>
    <n v="32803.952673607673"/>
    <n v="6.4471576711276457E-2"/>
    <n v="1875.6051705628643"/>
    <n v="23834.542146326938"/>
    <n v="0.10734863203654377"/>
    <n v="3252.7413474412988"/>
    <n v="35038.228880956442"/>
    <n v="-2.3924046563385759E-2"/>
    <n v="651.71511071523707"/>
    <n v="7309.2517923961877"/>
    <n v="-5.0848835383131563E-2"/>
  </r>
  <r>
    <x v="231"/>
    <x v="3"/>
    <x v="3"/>
    <x v="19"/>
    <n v="291336.45714536484"/>
    <n v="6982.7523777669203"/>
    <n v="3872.8345358290003"/>
    <n v="1.3293339851032155"/>
    <n v="12786.673717901002"/>
    <n v="38130.535467674999"/>
    <n v="8.7480041353553695E-2"/>
    <n v="0.23540153015610921"/>
    <n v="0.10431847211972145"/>
    <n v="3116.3321059039999"/>
    <n v="1.0696677430758619"/>
    <n v="9550.8193028780006"/>
    <n v="27891.273938730999"/>
    <n v="0.31135672190669283"/>
    <n v="0.18367205205524995"/>
    <n v="0.14380850501030418"/>
    <n v="2190.0316200099996"/>
    <n v="16274.023797440997"/>
    <n v="6.5348025751158945E-2"/>
    <n v="0.32641761124538426"/>
    <n v="902.85513617200002"/>
    <n v="11609.617220780001"/>
    <n v="0.26823458887306995"/>
    <n v="0.24724801151372144"/>
    <n v="719.85358656599999"/>
    <n v="495.49711589100002"/>
    <n v="5.4633690101393295E-2"/>
    <n v="0.28638987960649365"/>
    <n v="159.94254347099999"/>
    <n v="5.4899597886987173E-2"/>
    <n v="103.43830642099998"/>
    <n v="3.5504758805173682E-2"/>
    <n v="493.12158003299999"/>
    <n v="70.619943734951676"/>
    <n v="184.82243183899999"/>
    <n v="25.397463275019224"/>
    <n v="112.85237993442141"/>
    <n v="50.474643804000003"/>
    <n v="6.9359974304875616"/>
    <n v="38.450594751029655"/>
    <n v="257.82450439000002"/>
    <n v="235.297075643"/>
    <n v="3197.4985246199999"/>
    <n v="1.0975277711380216"/>
    <n v="12479.963309986999"/>
    <n v="40176.270392854007"/>
    <n v="5.0555005603768466E-2"/>
    <n v="9.9072014952900078E-2"/>
    <n v="5.3743106280614406E-2"/>
    <n v="1442.9756117459997"/>
    <n v="5713.8455715759992"/>
    <n v="18210.069781154998"/>
    <n v="6.9659731147461157E-2"/>
    <n v="6.9028430002145535E-2"/>
    <n v="3.3989614667888857E-2"/>
    <n v="1021.655786602"/>
    <n v="421.31982514399965"/>
    <n v="308.53645900200007"/>
    <n v="351.76069724599995"/>
    <n v="50.375651063612942"/>
    <n v="0.12074036345903867"/>
    <n v="445.04071703399995"/>
    <n v="546.71720772499998"/>
    <n v="102.467831867"/>
    <n v="675.33601120900039"/>
    <n v="306.71040791400083"/>
    <n v="-2045.7349251789992"/>
    <n v="6.4008387028769613"/>
    <n v="-0.23907578325486434"/>
    <n v="-0.43152371142508961"/>
    <n v="92.801622467123565"/>
    <n v="0.23180621396519407"/>
    <n v="-0.7021898135317346"/>
    <n v="1027.0967084550002"/>
    <n v="0.35254657742423273"/>
    <n v="635.54538233499989"/>
    <n v="2272.9938988139993"/>
    <n v="8420.633531342999"/>
    <n v="0.11086818967014267"/>
    <n v="0.31420253662813935"/>
    <n v="2.5880795566242343E-2"/>
    <n v="87.333774081719412"/>
    <n v="0.21814824981477998"/>
    <n v="0.78019548980780984"/>
    <n v="2.8903466506910434"/>
    <n v="432.79808181499999"/>
    <n v="59.473156364322733"/>
    <n v="0"/>
    <n v="0"/>
    <n v="202.7473005199999"/>
    <n v="27.860617717396678"/>
    <n v="3833.0439069549998"/>
    <n v="1.3156760209528016"/>
    <n v="39.790628874000504"/>
    <n v="-1966.2834908999987"/>
    <n v="-10466.368456521999"/>
    <n v="5.4678483854041637"/>
    <n v="-1438.2410503552619"/>
    <n v="-1.0827480858219949"/>
    <n v="0.48232601127760533"/>
    <n v="-0.11353251367845563"/>
    <n v="1.3657964150414113E-2"/>
    <n v="-3.5925364642227779"/>
    <n v="391.55132612000045"/>
    <n v="-7338.9398265389991"/>
    <n v="0.13439832760945278"/>
    <n v="-2.5190598864450293"/>
    <n v="1567.327411991"/>
    <n v="121.9"/>
    <n v="3177.0586840270712"/>
    <n v="33104.975412678781"/>
    <n v="3.0536140151260938E-2"/>
    <n v="2556.4660425791631"/>
    <n v="24210.80791777858"/>
    <n v="6.6924198840204729E-2"/>
    <n v="2623.050471386382"/>
    <n v="34868.960178834568"/>
    <n v="-1.7458495435956678E-2"/>
    <n v="521.36618731337148"/>
    <n v="7305.7409839260727"/>
    <n v="-4.3440552863194259E-2"/>
  </r>
  <r>
    <x v="232"/>
    <x v="4"/>
    <x v="4"/>
    <x v="19"/>
    <n v="291336.45714536484"/>
    <n v="6982.7523777669203"/>
    <n v="3968.0722197299992"/>
    <n v="1.3620239151017395"/>
    <n v="16754.745937631"/>
    <n v="38845.944997077"/>
    <n v="0.11618392142338418"/>
    <n v="0.21994580979125633"/>
    <n v="8.7240417164581752E-2"/>
    <n v="3241.9092968249997"/>
    <n v="1.1127715798395328"/>
    <n v="12792.728599703001"/>
    <n v="28552.752130237004"/>
    <n v="0.25634406209974192"/>
    <n v="0.20128130669357569"/>
    <n v="0.11897061198720071"/>
    <n v="2316.9516608480003"/>
    <n v="16799.680219909998"/>
    <n v="4.3545849102378575E-2"/>
    <n v="0.29345046601289648"/>
    <n v="927.92144751499995"/>
    <n v="11737.155860833001"/>
    <n v="0.24653513787422465"/>
    <n v="0.15934705101602908"/>
    <n v="663.80673907899995"/>
    <n v="542.75470011900006"/>
    <n v="6.8613515551991799E-2"/>
    <n v="0.33400710690281388"/>
    <n v="133.43968091400001"/>
    <n v="4.5802603018344226E-2"/>
    <n v="90.824655859000003"/>
    <n v="3.1175176889613319E-2"/>
    <n v="501.89858613199999"/>
    <n v="71.876898818586895"/>
    <n v="223.07848680199999"/>
    <n v="30.654437449108016"/>
    <n v="143.50681738352944"/>
    <n v="68.847601066999999"/>
    <n v="9.4607261806590852"/>
    <n v="47.911320931688742"/>
    <n v="209.97249826300001"/>
    <n v="291.92608786899996"/>
    <n v="3056.744350121"/>
    <n v="1.0492144993016823"/>
    <n v="15536.707660107999"/>
    <n v="40277.280984171004"/>
    <n v="3.4174455333173537E-2"/>
    <n v="8.5668097027439272E-2"/>
    <n v="4.9814881469131045E-2"/>
    <n v="1453.2250417989997"/>
    <n v="7167.0706133749991"/>
    <n v="18313.907692149998"/>
    <n v="7.6951905516640329E-2"/>
    <n v="7.0625589248638043E-2"/>
    <n v="3.718982174115637E-2"/>
    <n v="1051.7960010230001"/>
    <n v="401.42904077599951"/>
    <n v="289.86914024600003"/>
    <n v="215.46775427200001"/>
    <n v="30.857138076104377"/>
    <n v="7.395839037216359E-2"/>
    <n v="399.60277200199999"/>
    <n v="599.58814249299996"/>
    <n v="98.991499309000005"/>
    <n v="911.32786960899921"/>
    <n v="1218.038277523"/>
    <n v="-1431.3359870940012"/>
    <n v="2.0691784223637879"/>
    <n v="0.74004203697701798"/>
    <n v="-0.45723963958445635"/>
    <n v="125.23055707901401"/>
    <n v="0.312809415800057"/>
    <n v="-0.49129999078001546"/>
    <n v="1126.7956238809993"/>
    <n v="0.38676780617222062"/>
    <n v="446.16607789999995"/>
    <n v="2719.1599767139992"/>
    <n v="8419.4980260049979"/>
    <n v="-2.5385676701168425E-3"/>
    <n v="0.24911860507257799"/>
    <n v="3.657831398222311E-2"/>
    <n v="61.310125969425322"/>
    <n v="0.15314460890741921"/>
    <n v="0.93334009871522905"/>
    <n v="2.8899568933125375"/>
    <n v="299.38400406599999"/>
    <n v="41.139996767372807"/>
    <n v="0"/>
    <n v="0"/>
    <n v="146.78207383399996"/>
    <n v="20.170129202052511"/>
    <n v="3502.9104280209999"/>
    <n v="1.2023591082091014"/>
    <n v="465.16179170899926"/>
    <n v="-1501.1216991909994"/>
    <n v="-9850.8340130990018"/>
    <n v="63.920431109588684"/>
    <n v="-1353.6570890590324"/>
    <n v="-4.0933935553235665"/>
    <n v="1.6429383735802272E-2"/>
    <n v="-8.4455520103233428E-2"/>
    <n v="0.15966480689263782"/>
    <n v="-3.3812568840925539"/>
    <n v="680.6295459809993"/>
    <n v="-6710.3331490260025"/>
    <n v="0.23362319726480141"/>
    <n v="-2.3032933175533965"/>
    <n v="1591.5094248969999"/>
    <n v="122.1"/>
    <n v="3249.8543978132675"/>
    <n v="33387.071881360658"/>
    <n v="7.1463650259804279E-3"/>
    <n v="2655.1263692260441"/>
    <n v="24511.526344195318"/>
    <n v="3.5262384880345055E-2"/>
    <n v="2503.4761262252255"/>
    <n v="34675.598933888257"/>
    <n v="-2.6377447223154604E-2"/>
    <n v="365.41038321048319"/>
    <n v="7263.0294846201323"/>
    <n v="-3.6897424781237365E-2"/>
  </r>
  <r>
    <x v="233"/>
    <x v="5"/>
    <x v="5"/>
    <x v="19"/>
    <n v="291336.45714536484"/>
    <n v="6982.7523777669203"/>
    <n v="2954.3954540989998"/>
    <n v="1.0140836759832219"/>
    <n v="19709.141391730001"/>
    <n v="38912.837567731003"/>
    <n v="0.10117748483554889"/>
    <n v="2.3166235101449439E-2"/>
    <n v="7.9950151190449681E-2"/>
    <n v="2168.7629193399998"/>
    <n v="0.74441864934805491"/>
    <n v="14961.491519043"/>
    <n v="28860.376601323002"/>
    <n v="0.1652883327269894"/>
    <n v="0.19592671831314878"/>
    <n v="0.12806278869461218"/>
    <n v="1181.8893769190001"/>
    <n v="16908.919768518997"/>
    <n v="4.9646397026814393E-2"/>
    <n v="0.1018408298084672"/>
    <n v="964.35237069800007"/>
    <n v="11925.431894025"/>
    <n v="0.2555178320958198"/>
    <n v="0.24259988881640693"/>
    <n v="674.12934560099995"/>
    <n v="535.57061705400008"/>
    <n v="5.2461578295323497E-2"/>
    <n v="0.20758596948853203"/>
    <n v="185.223123351"/>
    <n v="6.357704942453575E-2"/>
    <n v="122.49067695499998"/>
    <n v="4.2044403970314712E-2"/>
    <n v="477.91873445300001"/>
    <n v="68.442744149813038"/>
    <n v="214.23942899799999"/>
    <n v="29.439814073962641"/>
    <n v="172.94663145749209"/>
    <n v="43.272003964"/>
    <n v="5.9462432161347252"/>
    <n v="53.857564147823467"/>
    <n v="220.40730149100003"/>
    <n v="257.51143296200001"/>
    <n v="2975.1765565720002"/>
    <n v="1.0212167010349515"/>
    <n v="18511.884216679999"/>
    <n v="40523.992565877998"/>
    <n v="9.0421384910468694E-2"/>
    <n v="8.6429234878180106E-2"/>
    <n v="5.8193745047853795E-2"/>
    <n v="1450.8331989940004"/>
    <n v="8617.9038123689988"/>
    <n v="18379.874049975999"/>
    <n v="4.7633718899908306E-2"/>
    <n v="6.6684496467957377E-2"/>
    <n v="3.8225769237008489E-2"/>
    <n v="1040.373033264"/>
    <n v="410.46016573000043"/>
    <n v="311.91465933500001"/>
    <n v="107.81592170799999"/>
    <n v="15.440318641584058"/>
    <n v="3.7007356636524311E-2"/>
    <n v="394.296952594"/>
    <n v="597.26568690900001"/>
    <n v="113.05013703199999"/>
    <n v="-20.781102473000374"/>
    <n v="1197.2571750499997"/>
    <n v="-1611.1549981470016"/>
    <n v="-1.1306676040860217"/>
    <n v="0.39371042098470022"/>
    <n v="-0.2881608190268512"/>
    <n v="-2.8556451812743"/>
    <n v="-7.1330250517296096E-3"/>
    <n v="-0.55302210163937771"/>
    <n v="87.034819234999617"/>
    <n v="2.9874331584794706E-2"/>
    <n v="745.59017486897312"/>
    <n v="3464.7501515829722"/>
    <n v="8562.416655409972"/>
    <n v="0.23714182373574566"/>
    <n v="0.24652174383479508"/>
    <n v="5.8257361653789363E-2"/>
    <n v="102.45563212232409"/>
    <n v="0.2559206568839939"/>
    <n v="1.189260755599223"/>
    <n v="2.9390131050909569"/>
    <n v="540.31420672399997"/>
    <n v="74.247536328262285"/>
    <n v="192.93166879697318"/>
    <n v="26.511797967941998"/>
    <n v="205.27596814497315"/>
    <n v="28.208095794061812"/>
    <n v="3720.7667314409732"/>
    <n v="1.2771373579189453"/>
    <n v="-766.3712773419735"/>
    <n v="-2267.492976532973"/>
    <n v="-10173.571653556974"/>
    <n v="-105.3112773035984"/>
    <n v="-1398.0062369922116"/>
    <n v="0.72748685768018606"/>
    <n v="0.18068369978045418"/>
    <n v="-1.7466059022056668E-2"/>
    <n v="-0.26305368193572354"/>
    <n v="-3.4920352067303346"/>
    <n v="-658.55535563397348"/>
    <n v="-6974.673997842976"/>
    <n v="-0.22604632529919919"/>
    <n v="-2.3940271897941363"/>
    <n v="1573.8416784349999"/>
    <n v="122.7"/>
    <n v="2407.8202559894048"/>
    <n v="33169.889516036426"/>
    <n v="-4.5313091861709509E-3"/>
    <n v="1767.532941597392"/>
    <n v="24587.115241925436"/>
    <n v="3.8975289241074629E-2"/>
    <n v="2424.7567698223311"/>
    <n v="34619.932999287863"/>
    <n v="-2.3063350463257581E-2"/>
    <n v="607.65295425344186"/>
    <n v="7322.7992157244835"/>
    <n v="-2.1939968386750164E-2"/>
  </r>
  <r>
    <x v="234"/>
    <x v="6"/>
    <x v="6"/>
    <x v="19"/>
    <n v="291336.45714536484"/>
    <n v="6982.7523777669203"/>
    <n v="3513.6454967699997"/>
    <n v="1.2060438749060629"/>
    <n v="23222.786888500003"/>
    <n v="39256.840102782"/>
    <n v="0.10228371985227813"/>
    <n v="0.10853037367478024"/>
    <n v="7.9012887576476842E-2"/>
    <n v="2830.2325402469996"/>
    <n v="0.9714652838092388"/>
    <n v="17791.724059289998"/>
    <n v="29270.628252101"/>
    <n v="0.16952681426671057"/>
    <n v="0.1916477001528829"/>
    <n v="0.1310141795938764"/>
    <n v="1822.83217687"/>
    <n v="17173.855540744"/>
    <n v="5.5397403128878198E-2"/>
    <n v="0.17005994200581731"/>
    <n v="1005.742962883"/>
    <n v="12071.248978518999"/>
    <n v="0.25721801820546886"/>
    <n v="0.16956936424238833"/>
    <n v="667.48007323800005"/>
    <n v="606.01941169500003"/>
    <n v="1.2606629258817836E-3"/>
    <n v="0.27458632888265111"/>
    <n v="136.127909585"/>
    <n v="4.6725326077909225E-2"/>
    <n v="95.582703430000009"/>
    <n v="3.2808356484649706E-2"/>
    <n v="451.70234350799996"/>
    <n v="64.688294682512293"/>
    <n v="219.24449142200001"/>
    <n v="30.127587131799316"/>
    <n v="203.07421858929141"/>
    <n v="0"/>
    <n v="0"/>
    <n v="53.857564147823467"/>
    <n v="232.45785208599995"/>
    <n v="219.24449142200001"/>
    <n v="3271.6374591370009"/>
    <n v="1.1229756451334167"/>
    <n v="21783.521675816999"/>
    <n v="40711.38129682"/>
    <n v="6.0756685811026223E-2"/>
    <n v="8.2494495322106731E-2"/>
    <n v="6.3560150214774014E-2"/>
    <n v="1454.6303973900006"/>
    <n v="10072.534209759"/>
    <n v="18458.911459194998"/>
    <n v="5.7456973028111591E-2"/>
    <n v="6.5341962159352285E-2"/>
    <n v="4.8029127742121203E-2"/>
    <n v="1051.295245885"/>
    <n v="403.33515150500057"/>
    <n v="303.95301729400001"/>
    <n v="109.52354594099999"/>
    <n v="15.684867515812662"/>
    <n v="3.7593491392789294E-2"/>
    <n v="414.41454508300006"/>
    <n v="630.49724762400001"/>
    <n v="358.61870580500005"/>
    <n v="242.00803763299882"/>
    <n v="1439.2652126829985"/>
    <n v="-1454.5411940380027"/>
    <n v="1.8340091320684189"/>
    <n v="0.52393951476142275"/>
    <n v="-0.23292647105575903"/>
    <n v="33.255650771859322"/>
    <n v="8.3068229772646274E-2"/>
    <n v="-0.49926507938285486"/>
    <n v="351.53158357399883"/>
    <n v="0.12066172116543558"/>
    <n v="606.82756364900001"/>
    <n v="4071.5777152319724"/>
    <n v="8498.919545506973"/>
    <n v="-9.4725902847247911E-2"/>
    <n v="0.18021564030874249"/>
    <n v="5.6242440059229848E-2"/>
    <n v="83.387501228586018"/>
    <n v="0.20829098067401092"/>
    <n v="1.3975517362732339"/>
    <n v="2.9172179921397081"/>
    <n v="390.73096710599998"/>
    <n v="53.692483584091505"/>
    <n v="0"/>
    <n v="0"/>
    <n v="216.09659654300003"/>
    <n v="29.695017644494509"/>
    <n v="3878.4650227860011"/>
    <n v="1.3312666258074277"/>
    <n v="-364.81952601600119"/>
    <n v="-2632.3125025489744"/>
    <n v="-9953.4607395449766"/>
    <n v="-50.131850456726688"/>
    <n v="-1367.7595899839071"/>
    <n v="-0.37630271729654274"/>
    <n v="5.0646396095550106E-2"/>
    <n v="1.0930194125158277E-3"/>
    <n v="-0.12522275090136467"/>
    <n v="-3.4164830715225629"/>
    <n v="-255.29598007500118"/>
    <n v="-6789.0794246829773"/>
    <n v="-8.762925950857535E-2"/>
    <n v="-2.3303226418022609"/>
    <n v="1577.151870209"/>
    <n v="123.6"/>
    <n v="2842.7552562864075"/>
    <n v="33164.80743025725"/>
    <n v="-1.0116551207687619E-2"/>
    <n v="2289.8321523033978"/>
    <n v="24702.660880779604"/>
    <n v="3.6555622444775393E-2"/>
    <n v="2646.9558730881886"/>
    <n v="34495.775909038224"/>
    <n v="-2.2147506474368472E-2"/>
    <n v="490.96081201375409"/>
    <n v="7211.4916777364415"/>
    <n v="-2.7251926487597555E-2"/>
  </r>
  <r>
    <x v="235"/>
    <x v="7"/>
    <x v="7"/>
    <x v="19"/>
    <n v="291336.45714536484"/>
    <n v="6982.7523777669203"/>
    <n v="2881.5341060790001"/>
    <n v="0.98907432811995566"/>
    <n v="26104.320994579004"/>
    <n v="39490.271850118996"/>
    <n v="0.1007056277596674"/>
    <n v="8.8150575662752528E-2"/>
    <n v="9.2879662369698357E-2"/>
    <n v="2170.8190062859999"/>
    <n v="0.7451243924487112"/>
    <n v="19962.543065575999"/>
    <n v="29508.212310956995"/>
    <n v="0.1228945603181022"/>
    <n v="0.18376586909596404"/>
    <n v="0.13949962995129983"/>
    <n v="1063.378020874"/>
    <n v="17214.410279364998"/>
    <n v="6.2516920319495517E-2"/>
    <n v="3.9649800043335848E-2"/>
    <n v="1124.2599055970002"/>
    <n v="12272.119160505001"/>
    <n v="0.26437570170677827"/>
    <n v="0.21753564811234716"/>
    <n v="656.81477616799998"/>
    <n v="641.688890851"/>
    <n v="1.082927391555577E-3"/>
    <n v="0.25064056046136662"/>
    <n v="165.05022216"/>
    <n v="5.6652786876462483E-2"/>
    <n v="89.712094755999999"/>
    <n v="3.0793295022200868E-2"/>
    <n v="455.95278287699995"/>
    <n v="65.297000124013181"/>
    <n v="220.08391958799999"/>
    <n v="30.242937556560378"/>
    <n v="233.31715614585178"/>
    <n v="39.716864250999997"/>
    <n v="5.4577119842919712"/>
    <n v="59.315276132115436"/>
    <n v="196.15199903799996"/>
    <n v="259.80078383899996"/>
    <n v="3177.4668603110003"/>
    <n v="1.0906519875490817"/>
    <n v="24960.988536127999"/>
    <n v="40862.918584305007"/>
    <n v="5.007958177409777E-2"/>
    <n v="7.8257437749377878E-2"/>
    <n v="7.1583026226683666E-2"/>
    <n v="1507.3164664430001"/>
    <n v="11579.850676202001"/>
    <n v="18569.954587318"/>
    <n v="7.9528216342372948E-2"/>
    <n v="6.716740304861446E-2"/>
    <n v="5.2139859330857075E-2"/>
    <n v="1139.5967420900001"/>
    <n v="367.71972435299995"/>
    <n v="307.37405990700006"/>
    <n v="260.77895532000002"/>
    <n v="37.346155385707227"/>
    <n v="8.9511267444939827E-2"/>
    <n v="367.51811569300003"/>
    <n v="635.25651790899997"/>
    <n v="99.222745038999989"/>
    <n v="-295.93275423200021"/>
    <n v="1143.3324584509983"/>
    <n v="-1372.646734186003"/>
    <n v="-0.21675108832629686"/>
    <n v="1.0178472460607186"/>
    <n v="-0.31336150645621896"/>
    <n v="-40.665741613170091"/>
    <n v="-0.10157765942912596"/>
    <n v="-0.47115515429677557"/>
    <n v="-35.153798912000184"/>
    <n v="-1.2066391984186138E-2"/>
    <n v="620.548820933"/>
    <n v="4692.1265361649721"/>
    <n v="8605.2954563399726"/>
    <n v="0.20688742783495018"/>
    <n v="0.1836752265160837"/>
    <n v="6.4268126015265548E-2"/>
    <n v="85.273014391084857"/>
    <n v="0.21300074388677415"/>
    <n v="1.6105524801600082"/>
    <n v="2.9537310711670686"/>
    <n v="395.86658466"/>
    <n v="54.398196937846528"/>
    <n v="0"/>
    <n v="0"/>
    <n v="224.682236273"/>
    <n v="30.874817453238332"/>
    <n v="3798.0156812440005"/>
    <n v="1.3036527314358559"/>
    <n v="-916.48157516500021"/>
    <n v="-3548.7940777139747"/>
    <n v="-9977.9421905259769"/>
    <n v="-125.93875600425494"/>
    <n v="-1371.123720333359"/>
    <n v="2.7445569027690242E-2"/>
    <n v="4.4554971360781348E-2"/>
    <n v="-1.0588888164299926E-2"/>
    <n v="-0.31457840331590009"/>
    <n v="-3.4248862254638448"/>
    <n v="-655.70261984500019"/>
    <n v="-6816.0634448289775"/>
    <n v="-0.22506713587096025"/>
    <n v="-2.3395847919671939"/>
    <n v="1637.339201901"/>
    <n v="124.1"/>
    <n v="2321.9452909580987"/>
    <n v="33128.69184967305"/>
    <n v="-2.6028683887480142E-4"/>
    <n v="1749.2498036148265"/>
    <n v="24730.419190690067"/>
    <n v="4.1317529100595829E-2"/>
    <n v="2560.4084289371476"/>
    <n v="34361.678930294162"/>
    <n v="-1.7912721955127164E-2"/>
    <n v="500.03933999435947"/>
    <n v="7253.6744637681995"/>
    <n v="-2.3025170089412295E-2"/>
  </r>
  <r>
    <x v="236"/>
    <x v="8"/>
    <x v="8"/>
    <x v="19"/>
    <n v="291336.45714536484"/>
    <n v="6982.7523777669203"/>
    <n v="3726.0582104770001"/>
    <n v="1.2789536355959226"/>
    <n v="29830.379205056004"/>
    <n v="39901.001184849993"/>
    <n v="0.10354888769492798"/>
    <n v="0.12388796108156241"/>
    <n v="0.10093472807619253"/>
    <n v="2906.530687337"/>
    <n v="0.99765429833821362"/>
    <n v="22869.073752912998"/>
    <n v="29885.907880610001"/>
    <n v="0.14935555387213539"/>
    <n v="0.17927865256610809"/>
    <n v="0.1527581917321037"/>
    <n v="1792.3744259870002"/>
    <n v="17462.17282543"/>
    <n v="9.0139672735413789E-2"/>
    <n v="0.16040440274064971"/>
    <n v="1106.9471942470002"/>
    <n v="12368.184936452"/>
    <n v="0.24433570873743604"/>
    <n v="9.5031696307717128E-2"/>
    <n v="732.29134261900003"/>
    <n v="649.28415772100004"/>
    <n v="5.8207885885439792E-2"/>
    <n v="0.20526368308117049"/>
    <n v="200.91093130300001"/>
    <n v="6.8961822791286903E-2"/>
    <n v="92.571731033999995"/>
    <n v="3.177485301395374E-2"/>
    <n v="526.04486080300001"/>
    <n v="75.334886924807265"/>
    <n v="221.50873925799999"/>
    <n v="30.438729836113719"/>
    <n v="263.75588598196549"/>
    <n v="60.968167696999998"/>
    <n v="8.3779700581941476"/>
    <n v="67.69324619030958"/>
    <n v="243.567953848"/>
    <n v="282.476906955"/>
    <n v="3679.4796807150001"/>
    <n v="1.2629657533314109"/>
    <n v="28640.468216843001"/>
    <n v="41165.230426541995"/>
    <n v="8.9516380794756101E-2"/>
    <n v="7.969084491843148E-2"/>
    <n v="8.8662030585839879E-2"/>
    <n v="1437.2827652569997"/>
    <n v="13017.133441459"/>
    <n v="18623.377467750001"/>
    <n v="3.8604255400289667E-2"/>
    <n v="6.3936688307347112E-2"/>
    <n v="5.2530980622618184E-2"/>
    <n v="1163.1478315870002"/>
    <n v="274.13493366999955"/>
    <n v="394.502784061"/>
    <n v="631.06538848499997"/>
    <n v="90.374877175125363"/>
    <n v="0.21661051097704689"/>
    <n v="398.17455540099991"/>
    <n v="730.64940378999995"/>
    <n v="87.804783721000007"/>
    <n v="46.578529762000016"/>
    <n v="1189.9109882129983"/>
    <n v="-1264.2292416920022"/>
    <n v="-1.7532230119037289"/>
    <n v="1.3573281050055011"/>
    <n v="-0.19467705729237872"/>
    <n v="6.4006110473932285"/>
    <n v="1.5987882264511529E-2"/>
    <n v="-0.43394131104615041"/>
    <n v="677.64391824699999"/>
    <n v="0.23259839324155843"/>
    <n v="653.03030324600002"/>
    <n v="5345.1568394109718"/>
    <n v="8475.4492793879726"/>
    <n v="-0.16585780801482264"/>
    <n v="0.12602903637477936"/>
    <n v="2.6587224728618075E-2"/>
    <n v="89.736472889895325"/>
    <n v="0.22414987456244273"/>
    <n v="1.8347023547224506"/>
    <n v="2.9091619231022205"/>
    <n v="371.88996558600002"/>
    <n v="51.103438307457459"/>
    <n v="0"/>
    <n v="0"/>
    <n v="281.14033766"/>
    <n v="38.63303458243788"/>
    <n v="4332.5099839610002"/>
    <n v="1.4871156278938538"/>
    <n v="-606.451773484"/>
    <n v="-4155.2458511979748"/>
    <n v="-9739.6785210799753"/>
    <n v="-83.335861842502112"/>
    <n v="-1338.3826037150177"/>
    <n v="-0.28206382568259136"/>
    <n v="-2.0482982541392802E-2"/>
    <n v="-8.7636111260527283E-3"/>
    <n v="-0.20816199229793123"/>
    <n v="-3.3431032341483711"/>
    <n v="24.613615000999971"/>
    <n v="-6468.9528373759767"/>
    <n v="8.4485186791156703E-3"/>
    <n v="-2.2204405520549861"/>
    <n v="1643.181911313"/>
    <n v="124"/>
    <n v="3004.885653610484"/>
    <n v="33210.007066117745"/>
    <n v="4.7565915929317359E-3"/>
    <n v="2343.9763607556451"/>
    <n v="24844.382220154708"/>
    <n v="5.1175017069118089E-2"/>
    <n v="2967.3223231572583"/>
    <n v="34350.899103118085"/>
    <n v="-4.2566703817562557E-3"/>
    <n v="526.63734132741934"/>
    <n v="7089.9445386070847"/>
    <n v="-5.9732182719960503E-2"/>
  </r>
  <r>
    <x v="237"/>
    <x v="9"/>
    <x v="9"/>
    <x v="19"/>
    <n v="291336.45714536484"/>
    <n v="6982.7523777669203"/>
    <n v="3204.4467416160005"/>
    <n v="1.0999127170744423"/>
    <n v="33034.825946672005"/>
    <n v="40157.610406626991"/>
    <n v="0.10192655790699767"/>
    <n v="8.7049988355876406E-2"/>
    <n v="9.8851103111389671E-2"/>
    <n v="2085.8314743590004"/>
    <n v="0.71595278352625014"/>
    <n v="24954.905227272"/>
    <n v="29804.677413190002"/>
    <n v="-3.7484146555273434E-2"/>
    <n v="0.15749063894243398"/>
    <n v="0.13729448052253157"/>
    <n v="1104.1840216529997"/>
    <n v="17549.454735553998"/>
    <n v="0.10076584178762782"/>
    <n v="8.583118191461292E-2"/>
    <n v="965.53030783899987"/>
    <n v="12182.843344103003"/>
    <n v="0.18170155313965397"/>
    <n v="-0.1610445022758169"/>
    <n v="716.34228370699998"/>
    <n v="559.64048166499992"/>
    <n v="9.2694537131384314E-2"/>
    <n v="-7.502039262922644E-2"/>
    <n v="498.76988003600002"/>
    <n v="0.17120064029169355"/>
    <n v="157.54816883399999"/>
    <n v="5.4077738974971458E-2"/>
    <n v="462.29721838699999"/>
    <n v="66.205586762456889"/>
    <n v="241.67876593599999"/>
    <n v="33.210403743407085"/>
    <n v="296.96628972537258"/>
    <n v="29.296786427000001"/>
    <n v="4.0258319834465386"/>
    <n v="71.719078173756117"/>
    <n v="191.321666024"/>
    <n v="270.97555236300002"/>
    <n v="3497.8542130960004"/>
    <n v="1.2006235839377686"/>
    <n v="32138.322429939002"/>
    <n v="41476.805932824995"/>
    <n v="9.7786645473536327E-2"/>
    <n v="8.1631362715801625E-2"/>
    <n v="9.0513960373033386E-2"/>
    <n v="1543.1049889349999"/>
    <n v="14560.238430394"/>
    <n v="18784.090260845001"/>
    <n v="0.11625701705972347"/>
    <n v="6.9248121787979455E-2"/>
    <n v="5.9181884195722567E-2"/>
    <n v="1079.541066882"/>
    <n v="463.56392205299994"/>
    <n v="408.50317173399998"/>
    <n v="396.62365647900003"/>
    <n v="56.800475660836767"/>
    <n v="0.13613938343497506"/>
    <n v="431.66533240700005"/>
    <n v="592.29412067200008"/>
    <n v="125.66294286899999"/>
    <n v="-293.40747147999991"/>
    <n v="896.50351673299838"/>
    <n v="-1319.195526198002"/>
    <n v="0.23052344774643863"/>
    <n v="2.3661396388591478"/>
    <n v="-0.11409484112153001"/>
    <n v="-40.318728670450902"/>
    <n v="-0.10071086686332625"/>
    <n v="-0.45280825445741513"/>
    <n v="103.21618499900012"/>
    <n v="3.5428516571648812E-2"/>
    <n v="1056.3443942690001"/>
    <n v="6401.5012336799718"/>
    <n v="8733.7462641259735"/>
    <n v="0.32366120314806524"/>
    <n v="0.15447287621995986"/>
    <n v="4.003835527550903E-2"/>
    <n v="145.15807249300673"/>
    <n v="0.36258572120341531"/>
    <n v="2.1972880759258659"/>
    <n v="2.9978212646995277"/>
    <n v="792.15984905000005"/>
    <n v="108.85502627580297"/>
    <n v="46.4"/>
    <n v="6.3760782943676473"/>
    <n v="264.18454521900003"/>
    <n v="36.303046217203757"/>
    <n v="4554.1986073650005"/>
    <n v="1.5632093051411839"/>
    <n v="-1349.751865749"/>
    <n v="-5504.9977169469748"/>
    <n v="-10052.941790323976"/>
    <n v="-185.47680116345765"/>
    <n v="-1381.4298263755632"/>
    <n v="0.30223513341131936"/>
    <n v="4.2884576038876077E-2"/>
    <n v="1.682326219792607E-2"/>
    <n v="-0.46329658806674157"/>
    <n v="-3.4506295191569425"/>
    <n v="-953.12820926999996"/>
    <n v="-6727.3994172939774"/>
    <n v="-0.32715720463176651"/>
    <n v="-2.3091512415616711"/>
    <n v="1536.9707398739999"/>
    <n v="124.5"/>
    <n v="2573.8528045108437"/>
    <n v="33224.973134657244"/>
    <n v="2.519585847124306E-3"/>
    <n v="1675.366646071486"/>
    <n v="24638.618708431921"/>
    <n v="3.7195118122032245E-2"/>
    <n v="2809.5214563020081"/>
    <n v="34394.553626422705"/>
    <n v="-2.9228278480050163E-3"/>
    <n v="848.46939298714869"/>
    <n v="7245.6644441541303"/>
    <n v="-4.9143387532035954E-2"/>
  </r>
  <r>
    <x v="238"/>
    <x v="10"/>
    <x v="10"/>
    <x v="19"/>
    <n v="291336.45714536484"/>
    <n v="6982.7523777669203"/>
    <n v="3771.6313360160002"/>
    <n v="1.2945964171363944"/>
    <n v="36806.457282688003"/>
    <n v="40369.848957253009"/>
    <n v="9.7437451527063068E-2"/>
    <n v="5.9627740859947265E-2"/>
    <n v="8.9929165034806635E-2"/>
    <n v="2798.0153501540003"/>
    <n v="0.96040687031417638"/>
    <n v="27752.920577426001"/>
    <n v="29923.798853563003"/>
    <n v="4.446665093308555E-2"/>
    <n v="0.1449989108376617"/>
    <n v="0.12798113631326635"/>
    <n v="1713.0936703699999"/>
    <n v="17734.557024951999"/>
    <n v="0.11699246957552112"/>
    <n v="0.12114092507527818"/>
    <n v="1070.8772352159999"/>
    <n v="12105.975693677003"/>
    <n v="0.13456082985571549"/>
    <n v="-6.6972766672799167E-2"/>
    <n v="703.79041022399997"/>
    <n v="626.50269799099999"/>
    <n v="6.6751185503648891E-2"/>
    <n v="-4.189735470643785E-2"/>
    <n v="244.22472415100003"/>
    <n v="8.3829097993438559E-2"/>
    <n v="263.06961519700002"/>
    <n v="9.029752670663499E-2"/>
    <n v="466.32164651400001"/>
    <n v="66.781925132955863"/>
    <n v="245.94754141199999"/>
    <n v="33.796999576511666"/>
    <n v="330.76328930188424"/>
    <n v="27.304165681000001"/>
    <n v="3.7520150462164259"/>
    <n v="75.471093219972545"/>
    <n v="193.06993942100002"/>
    <n v="273.25170709299999"/>
    <n v="3635.1769327659999"/>
    <n v="1.2477590234963958"/>
    <n v="35773.499362704999"/>
    <n v="41690.041624308004"/>
    <n v="6.231424692817078E-2"/>
    <n v="7.9636417694167294E-2"/>
    <n v="8.4586520115536024E-2"/>
    <n v="1477.3599227760001"/>
    <n v="16037.59835317"/>
    <n v="18878.842562195001"/>
    <n v="6.8531591958298499E-2"/>
    <n v="6.9182075934247189E-2"/>
    <n v="6.9908004438737015E-2"/>
    <n v="1055.528133284"/>
    <n v="421.8317894920001"/>
    <n v="398.25830210300001"/>
    <n v="426.92214668600002"/>
    <n v="61.139522582143954"/>
    <n v="0.14653921135348452"/>
    <n v="451.31509101500001"/>
    <n v="724.31812427500006"/>
    <n v="157.00334591100003"/>
    <n v="136.45440325000027"/>
    <n v="1032.9579199829986"/>
    <n v="-1320.1926670550015"/>
    <n v="-7.2544900348540109E-3"/>
    <n v="1.5582106947362577"/>
    <n v="-5.6792535068080019E-2"/>
    <n v="18.750947386491742"/>
    <n v="4.6837393639998573E-2"/>
    <n v="-0.45315051881621532"/>
    <n v="563.37654993600029"/>
    <n v="0.19337660499348308"/>
    <n v="730.54544868900007"/>
    <n v="7132.0466823689721"/>
    <n v="8979.9165211949712"/>
    <n v="0.50822226515292845"/>
    <n v="0.18289185409360886"/>
    <n v="7.6927009037228933E-2"/>
    <n v="100.38825384558206"/>
    <n v="0.25075661860077064"/>
    <n v="2.4480446945266365"/>
    <n v="3.0823181585936443"/>
    <n v="472.066007173"/>
    <n v="64.869177194926024"/>
    <n v="121.667343649"/>
    <n v="16.718976486503415"/>
    <n v="258.47944151600007"/>
    <n v="35.519076650656032"/>
    <n v="4365.7223814549998"/>
    <n v="1.4985156420971664"/>
    <n v="-594.0910454389998"/>
    <n v="-6099.0887623859744"/>
    <n v="-10300.109188249975"/>
    <n v="-81.637306459090311"/>
    <n v="-1415.3944531210652"/>
    <n v="0.71245474241342288"/>
    <n v="8.4176491641202E-2"/>
    <n v="5.7707220083326849E-2"/>
    <n v="-0.20391922496077203"/>
    <n v="-3.53546867740986"/>
    <n v="-167.16889875299978"/>
    <n v="-6787.5841308299769"/>
    <n v="-5.7380013607287533E-2"/>
    <n v="-2.3298093885459905"/>
    <n v="1575.4100877650001"/>
    <n v="125.4"/>
    <n v="3007.6804912408293"/>
    <n v="33158.912015025875"/>
    <n v="-6.370518974958328E-3"/>
    <n v="2231.2722090542266"/>
    <n v="24556.511029937788"/>
    <n v="2.8241126353618862E-2"/>
    <n v="2898.865177644338"/>
    <n v="34338.374554254435"/>
    <n v="-9.0301851691305668E-3"/>
    <n v="582.57212814114837"/>
    <n v="7409.9505691691993"/>
    <n v="-1.6506541699024213E-2"/>
  </r>
  <r>
    <x v="239"/>
    <x v="11"/>
    <x v="11"/>
    <x v="19"/>
    <n v="291336.45714536484"/>
    <n v="6982.7523777669203"/>
    <n v="4287.8078440129993"/>
    <n v="1.4717718084536056"/>
    <n v="41094.265126701001"/>
    <n v="41094.265126701001"/>
    <n v="0.10760426172122717"/>
    <n v="0.20329400627463512"/>
    <n v="0.10760426172122717"/>
    <n v="2208.6963590349997"/>
    <n v="0.75812563270547073"/>
    <n v="29961.616936461"/>
    <n v="29961.616936461"/>
    <n v="1.7420637220294077E-2"/>
    <n v="0.13451179746946451"/>
    <n v="0.13451179746946451"/>
    <n v="1141.8003789879999"/>
    <n v="17867.677172129999"/>
    <n v="0.15168340636516664"/>
    <n v="0.13197457725440498"/>
    <n v="1115.0402161950001"/>
    <n v="12107.939200715002"/>
    <n v="0.11515225488794023"/>
    <n v="1.764035687609633E-3"/>
    <n v="727.22862849499995"/>
    <n v="580.39126983300002"/>
    <n v="6.286243980341677E-2"/>
    <n v="-1.8683949822676404E-2"/>
    <n v="1078.3647070250001"/>
    <n v="0.37014409991501368"/>
    <n v="232.55835453099999"/>
    <n v="7.9824666232885158E-2"/>
    <n v="768.18842342199991"/>
    <n v="110.01226763645685"/>
    <n v="298.545497071"/>
    <n v="41.024772925767309"/>
    <n v="371.78806222765155"/>
    <n v="0"/>
    <n v="0"/>
    <n v="75.471093219972545"/>
    <n v="469.64292635099991"/>
    <n v="298.545497071"/>
    <n v="5562.9420238940002"/>
    <n v="1.909456193159623"/>
    <n v="41336.441386598999"/>
    <n v="41336.441386598999"/>
    <n v="-5.9764677082387196E-2"/>
    <n v="5.8516191022631503E-2"/>
    <n v="5.8516191022631503E-2"/>
    <n v="2955.1559608100006"/>
    <n v="18992.75431398"/>
    <n v="18992.75431398"/>
    <n v="4.0092207288330961E-2"/>
    <n v="6.4549439599687952E-2"/>
    <n v="6.4549439599687952E-2"/>
    <n v="1127.3617037519998"/>
    <n v="1827.7942570580008"/>
    <n v="772.86773659800008"/>
    <n v="153.182502511"/>
    <n v="21.937266886154092"/>
    <n v="5.2579242574700584E-2"/>
    <n v="581.94371369400005"/>
    <n v="918.98648041999991"/>
    <n v="180.805629861"/>
    <n v="-1275.1341798810008"/>
    <n v="-242.17625989800217"/>
    <n v="-242.17625989800217"/>
    <n v="-0.45811620093295413"/>
    <n v="-0.87576685694944656"/>
    <n v="-0.87576685694944656"/>
    <n v="-175.22317600744702"/>
    <n v="-0.43768438470601762"/>
    <n v="-8.3125971349739536E-2"/>
    <n v="-1121.9516773700009"/>
    <n v="-0.38510514213131702"/>
    <n v="1247.3256469080002"/>
    <n v="8379.3723292769719"/>
    <n v="8379.3723292769719"/>
    <n v="-0.32499269120575136"/>
    <n v="6.3749974094536421E-2"/>
    <n v="6.3749974094536421E-2"/>
    <n v="171.40185308746086"/>
    <n v="0.42813922401947663"/>
    <n v="2.8761839185461131"/>
    <n v="2.8761839185461131"/>
    <n v="661.92568242599998"/>
    <n v="90.958835693985165"/>
    <n v="0"/>
    <n v="0"/>
    <n v="585.3999644820002"/>
    <n v="80.443017393475714"/>
    <n v="6810.2676708020008"/>
    <n v="2.3375954171791"/>
    <n v="-2522.459826789001"/>
    <n v="-8621.5485891749759"/>
    <n v="-8621.5485891749759"/>
    <n v="-346.62502909490786"/>
    <n v="-1184.7342418809176"/>
    <n v="-0.39956020892942445"/>
    <n v="-0.12262890729480869"/>
    <n v="-0.12262890729480869"/>
    <n v="-0.86582360872549424"/>
    <n v="-2.9593098898958532"/>
    <n v="-2369.2773242780008"/>
    <n v="-5007.9539838159744"/>
    <n v="-0.81324436615079365"/>
    <n v="-1.7189589085025541"/>
    <n v="2949.0119500870001"/>
    <n v="125.2"/>
    <n v="3424.7666485726832"/>
    <n v="33506.483780554518"/>
    <n v="8.6380456948895734E-3"/>
    <n v="1764.1344720726834"/>
    <n v="24445.96650707351"/>
    <n v="3.392036795079556E-2"/>
    <n v="4443.2444280303516"/>
    <n v="33672.342417860782"/>
    <n v="-3.4282000490195697E-2"/>
    <n v="996.26649114057523"/>
    <n v="6810.4745397346433"/>
    <n v="-2.7055983810404416E-2"/>
  </r>
  <r>
    <x v="240"/>
    <x v="0"/>
    <x v="0"/>
    <x v="20"/>
    <n v="319767.27784220327"/>
    <n v="7277.2004761904755"/>
    <n v="2931.134944761"/>
    <n v="0.91664630744595388"/>
    <n v="2931.134944761"/>
    <n v="41070.573791568997"/>
    <n v="-8.0178436523375973E-3"/>
    <n v="-8.0178436523375973E-3"/>
    <n v="0.10924852274205321"/>
    <n v="2313.7939413660006"/>
    <n v="0.72358684008555652"/>
    <n v="2313.7939413660006"/>
    <n v="29986.864780349999"/>
    <n v="1.1032263635342376E-2"/>
    <n v="1.1032263635342376E-2"/>
    <n v="0.12384762659715642"/>
    <n v="1418.8348283549999"/>
    <n v="18006.615050560998"/>
    <n v="0.1566563627932569"/>
    <n v="0.10855395697227843"/>
    <n v="873.27586945200005"/>
    <n v="11963.134540492001"/>
    <n v="7.0642444430847551E-2"/>
    <n v="-0.14223301202825844"/>
    <n v="892.85867844399991"/>
    <n v="476.38503879000001"/>
    <n v="0.10442101556820638"/>
    <n v="-9.4731291563238673E-2"/>
    <n v="34.154779271999999"/>
    <n v="1.0681136451008124E-2"/>
    <n v="91.270490181999989"/>
    <n v="2.854278611554481E-2"/>
    <n v="491.91573394099998"/>
    <n v="67.596836936188382"/>
    <n v="309.39222788000001"/>
    <n v="42.515281651545628"/>
    <n v="42.515281651545628"/>
    <n v="0"/>
    <n v="0"/>
    <n v="0"/>
    <n v="182.52350606099998"/>
    <n v="309.39222788000001"/>
    <n v="3100.1502207429999"/>
    <n v="0.96950202086432435"/>
    <n v="3100.1502207429999"/>
    <n v="41969.121587536007"/>
    <n v="0.25640846529383254"/>
    <n v="0.25640846529383254"/>
    <n v="6.6923869973108063E-2"/>
    <n v="1434.3370352499999"/>
    <n v="1434.3370352499999"/>
    <n v="19048.803324648001"/>
    <n v="4.0665673406687253E-2"/>
    <n v="4.0665673406687253E-2"/>
    <n v="6.1026608063667886E-2"/>
    <n v="1047.919198025"/>
    <n v="386.41783722499986"/>
    <n v="410.62766720399992"/>
    <n v="294.161829023"/>
    <n v="42.126916881602604"/>
    <n v="9.1992473716513645E-2"/>
    <n v="301.85929265700003"/>
    <n v="610.46225316100004"/>
    <n v="48.702143448000001"/>
    <n v="-169.01527598199982"/>
    <n v="-169.01527598199982"/>
    <n v="-898.547795967002"/>
    <n v="-1.3468002564526989"/>
    <n v="-1.3468002564526989"/>
    <n v="-0.61118370144032541"/>
    <n v="-23.225315357874713"/>
    <n v="-5.2855713418370594E-2"/>
    <n v="-0.28100054578142658"/>
    <n v="125.14655304100017"/>
    <n v="3.9136760298143045E-2"/>
    <n v="360.286152238"/>
    <n v="360.286152238"/>
    <n v="8589.2474462449736"/>
    <n v="1.3953438761408505"/>
    <n v="1.3953438761408505"/>
    <n v="0.11891441601601471"/>
    <n v="49.508894720817885"/>
    <n v="0.11267136358329688"/>
    <n v="0.11267136358329688"/>
    <n v="2.6860933064212849"/>
    <n v="319.86005540600001"/>
    <n v="43.953723200634265"/>
    <n v="51.664655070999999"/>
    <n v="7.0995234005214334"/>
    <n v="40.426096831999985"/>
    <n v="5.5551715201836167"/>
    <n v="3460.4363729809997"/>
    <n v="1.0821733844476213"/>
    <n v="-529.30142821999982"/>
    <n v="-529.30142821999982"/>
    <n v="-9487.7952422119743"/>
    <n v="-72.734210078692584"/>
    <n v="-1303.7699419239743"/>
    <n v="-2.5708827110028682"/>
    <n v="-2.5708827110028682"/>
    <n v="-5.0022963767535789E-2"/>
    <n v="-0.16552707700166749"/>
    <n v="-2.9670938522027108"/>
    <n v="-235.13959919699982"/>
    <n v="-5727.8902307469743"/>
    <n v="-7.3534603285153849E-2"/>
    <n v="-1.7912684091377034"/>
    <n v="1576.179608485"/>
    <n v="126.7"/>
    <n v="2313.4451024159434"/>
    <n v="33305.183112848761"/>
    <n v="1.0754184143915602E-2"/>
    <n v="1826.1988487498029"/>
    <n v="24324.466549459907"/>
    <n v="2.4581148725369761E-2"/>
    <n v="2446.843110294396"/>
    <n v="34019.211043213894"/>
    <n v="-2.701573843344196E-2"/>
    <n v="284.36160397632204"/>
    <n v="6966.8267519918172"/>
    <n v="2.3724317982230403E-2"/>
  </r>
  <r>
    <x v="241"/>
    <x v="1"/>
    <x v="1"/>
    <x v="20"/>
    <n v="319767.27784220327"/>
    <n v="7277.2004761904755"/>
    <n v="2564.9844931089997"/>
    <n v="0.80214101655978443"/>
    <n v="5496.1194378700002"/>
    <n v="40859.283778181991"/>
    <n v="-4.1001084656732356E-2"/>
    <n v="-7.6105591465331801E-2"/>
    <n v="0.10593435084086211"/>
    <n v="1882.3280705669999"/>
    <n v="0.58865562582544151"/>
    <n v="4196.122011933001"/>
    <n v="29975.853561266002"/>
    <n v="-5.8157664313983615E-3"/>
    <n v="3.4043555686200655E-3"/>
    <n v="0.11600926460965599"/>
    <n v="1046.9436432309999"/>
    <n v="18078.977831655997"/>
    <n v="0.16218526487333129"/>
    <n v="7.4250156048007554E-2"/>
    <n v="852.93128582400004"/>
    <n v="11851.853563281002"/>
    <n v="4.5739884731054392E-2"/>
    <n v="-0.11541128595557026"/>
    <n v="744.13340852600004"/>
    <n v="472.72224970599996"/>
    <n v="0.11857545100277211"/>
    <n v="-4.9506000932807437E-2"/>
    <n v="112.05065125900001"/>
    <n v="3.5041312549276553E-2"/>
    <n v="165.24954907400002"/>
    <n v="5.167806730854628E-2"/>
    <n v="405.35622220900001"/>
    <n v="55.702220041242974"/>
    <n v="190.553003934"/>
    <n v="26.184932592890743"/>
    <n v="68.700214244436367"/>
    <n v="82.461669158999996"/>
    <n v="11.331509888836766"/>
    <n v="11.331509888836766"/>
    <n v="132.34154911600001"/>
    <n v="273.014673093"/>
    <n v="3219.166465192"/>
    <n v="1.0067216654921689"/>
    <n v="6319.3166859350004"/>
    <n v="42279.835645444007"/>
    <n v="0.10683140529645252"/>
    <n v="0.17548509518870814"/>
    <n v="7.3070879373663411E-2"/>
    <n v="1560.5472777719997"/>
    <n v="2994.8843130219993"/>
    <n v="19161.201343183999"/>
    <n v="7.7614940462212845E-2"/>
    <n v="5.9596945656072986E-2"/>
    <n v="6.2554719940553616E-2"/>
    <n v="1079.4576747369999"/>
    <n v="481.08960303499975"/>
    <n v="436.86803716100002"/>
    <n v="40.503832832000001"/>
    <n v="5.8005540853724362"/>
    <n v="1.2666659673660411E-2"/>
    <n v="375.81849253000001"/>
    <n v="739.55053188700003"/>
    <n v="65.878293010000007"/>
    <n v="-654.18197208300035"/>
    <n v="-823.19724806500017"/>
    <n v="-1420.5518672620024"/>
    <n v="3.9492537571181598"/>
    <n v="-3.3177010268579101"/>
    <n v="-0.42143404363780346"/>
    <n v="-89.894730016487955"/>
    <n v="-0.20458064893238448"/>
    <n v="-0.44424553908327269"/>
    <n v="-613.6781392510004"/>
    <n v="-0.1919139892587241"/>
    <n v="535.47513248199994"/>
    <n v="895.76128471999994"/>
    <n v="8420.3949454869726"/>
    <n v="-0.2397357320502338"/>
    <n v="4.7994337592695668E-2"/>
    <n v="3.6501611462896877E-2"/>
    <n v="73.58257261620949"/>
    <n v="0.16745776368845433"/>
    <n v="0.28012912727175121"/>
    <n v="2.6332884972808932"/>
    <n v="484.16051696599999"/>
    <n v="66.531150069326117"/>
    <n v="0"/>
    <n v="0"/>
    <n v="51.314615515999947"/>
    <n v="7.0514225468833747"/>
    <n v="3754.641597674"/>
    <n v="1.1741794291806231"/>
    <n v="-1189.6571045650003"/>
    <n v="-1718.958532785"/>
    <n v="-9840.9468127489745"/>
    <n v="-163.47730263269744"/>
    <n v="-1352.2984346723108"/>
    <n v="0.42217481674804991"/>
    <n v="2.4409429674265049"/>
    <n v="-6.9779854275799358E-2"/>
    <n v="-0.37203841262083881"/>
    <n v="-3.0775340363641659"/>
    <n v="-1149.1532717330003"/>
    <n v="-6296.4024557469756"/>
    <n v="-0.35937175294717844"/>
    <n v="-1.9690577779675396"/>
    <n v="1817.933984906"/>
    <n v="127.3"/>
    <n v="2014.913191758837"/>
    <n v="32989.051378918259"/>
    <n v="1.0033448415045498E-2"/>
    <n v="1478.6552007596231"/>
    <n v="24213.416217347152"/>
    <n v="1.9234836458583926E-2"/>
    <n v="2528.8031933951297"/>
    <n v="34105.988705724056"/>
    <n v="-1.9842043248894381E-2"/>
    <n v="420.64032402356634"/>
    <n v="6796.0920690968269"/>
    <n v="-5.096839466000902E-2"/>
  </r>
  <r>
    <x v="242"/>
    <x v="2"/>
    <x v="2"/>
    <x v="20"/>
    <n v="319767.27784220327"/>
    <n v="7277.2004761904755"/>
    <n v="3382.5201005900003"/>
    <n v="1.0578068285833753"/>
    <n v="8878.63953846"/>
    <n v="41059.065483088991"/>
    <n v="-3.9488757754118087E-3"/>
    <n v="6.2770382001228864E-2"/>
    <n v="9.8053821380441386E-2"/>
    <n v="2541.6816199550003"/>
    <n v="0.79485356885367531"/>
    <n v="6737.8036318880013"/>
    <n v="30264.933371374998"/>
    <n v="0.12833151817842303"/>
    <n v="4.7139177626562612E-2"/>
    <n v="0.11467466927254533"/>
    <n v="1452.9615659440001"/>
    <n v="18245.275390048999"/>
    <n v="0.15952862598279749"/>
    <n v="0.12924707415226933"/>
    <n v="1053.993901546"/>
    <n v="11963.727833183999"/>
    <n v="4.66367554863516E-2"/>
    <n v="0.11874741396471911"/>
    <n v="765.583684027"/>
    <n v="564.11705745300003"/>
    <n v="0.21428323066320409"/>
    <n v="2.2990182432609307E-2"/>
    <n v="130.99368207999999"/>
    <n v="4.0965317953715677E-2"/>
    <n v="179.154591735"/>
    <n v="5.6026555607546581E-2"/>
    <n v="530.69020682000007"/>
    <n v="72.925049757294829"/>
    <n v="333.71801412999997"/>
    <n v="45.858021257193293"/>
    <n v="114.55823550162967"/>
    <n v="0"/>
    <n v="0"/>
    <n v="11.331509888836766"/>
    <n v="196.9721926900001"/>
    <n v="333.71801412999997"/>
    <n v="4333.8974296120005"/>
    <n v="1.3553286186307858"/>
    <n v="10653.214115547002"/>
    <n v="42707.190716779005"/>
    <n v="0.10939471075477813"/>
    <n v="0.14767083548120419"/>
    <n v="6.7082208089148665E-2"/>
    <n v="1577.660403972"/>
    <n v="4572.5447169939998"/>
    <n v="19294.429071144001"/>
    <n v="9.2235332371346512E-2"/>
    <n v="7.0635434935136354E-2"/>
    <n v="6.5043285616055435E-2"/>
    <n v="1107.2890543819999"/>
    <n v="470.37134959000014"/>
    <n v="516.21767519699995"/>
    <n v="784.67088944499994"/>
    <n v="112.37272167109801"/>
    <n v="0.24538811311150305"/>
    <n v="407.49645330400006"/>
    <n v="758.81322253100006"/>
    <n v="289.038785163"/>
    <n v="-951.37732902200014"/>
    <n v="-1774.5745770870003"/>
    <n v="-1648.1252336900029"/>
    <n v="0.31441298775487958"/>
    <n v="3.8140296312159947"/>
    <n v="-0.37329343849231256"/>
    <n v="-130.73397278729834"/>
    <n v="-0.29752179004741058"/>
    <n v="-0.51541397381607923"/>
    <n v="-166.7064395770002"/>
    <n v="-5.2133676935907564E-2"/>
    <n v="615.89220963100001"/>
    <n v="1511.6534943510001"/>
    <n v="8253.577307148973"/>
    <n v="-0.21312832433482654"/>
    <n v="-7.682380292389035E-2"/>
    <n v="-1.2399693287412861E-2"/>
    <n v="84.63312391160234"/>
    <n v="0.19260638980544051"/>
    <n v="0.47273551707719175"/>
    <n v="2.5811200454418906"/>
    <n v="513.56038788399997"/>
    <n v="70.571147457633671"/>
    <n v="138.82846017199998"/>
    <n v="19.077179559120101"/>
    <n v="102.33182174700005"/>
    <n v="14.061976453968668"/>
    <n v="4949.7896392430002"/>
    <n v="1.5479350084362262"/>
    <n v="-1567.2695386530002"/>
    <n v="-3286.2280714380004"/>
    <n v="-9901.7025408389763"/>
    <n v="-215.3670966989007"/>
    <n v="-1360.6472122398359"/>
    <n v="4.0328689763086567E-2"/>
    <n v="0.63813890974687459"/>
    <n v="-9.8782092017082324E-2"/>
    <n v="-0.49012817985285112"/>
    <n v="-3.0965340192579696"/>
    <n v="-782.59864920800021"/>
    <n v="-6129.2254208909762"/>
    <n v="-0.24474006674134804"/>
    <n v="-1.9167769329779851"/>
    <n v="1832.965508705"/>
    <n v="127.8"/>
    <n v="2646.7293431846638"/>
    <n v="32985.707120368534"/>
    <n v="5.5406264168613717E-3"/>
    <n v="1988.7962597456965"/>
    <n v="24326.607306529986"/>
    <n v="2.0645043533126017E-2"/>
    <n v="3391.1560482097029"/>
    <n v="34244.403406492456"/>
    <n v="-2.2655981760979826E-2"/>
    <n v="481.91878687871679"/>
    <n v="6626.2957452603068"/>
    <n v="-9.3437203496855803E-2"/>
  </r>
  <r>
    <x v="243"/>
    <x v="3"/>
    <x v="3"/>
    <x v="20"/>
    <n v="319767.27784220327"/>
    <n v="7277.2004761904755"/>
    <n v="3638.4688662469994"/>
    <n v="1.1378490290812333"/>
    <n v="12517.108404707"/>
    <n v="40824.699813507003"/>
    <n v="-2.1081738624222246E-2"/>
    <n v="-6.0515280839860019E-2"/>
    <n v="7.0656347013956067E-2"/>
    <n v="2929.0321687449996"/>
    <n v="0.91598871170001317"/>
    <n v="9666.8358006330018"/>
    <n v="30077.633434215997"/>
    <n v="-6.0102688286705397E-2"/>
    <n v="1.2147282246250946E-2"/>
    <n v="7.8388656620267394E-2"/>
    <n v="2089.8934833049998"/>
    <n v="18145.137253344001"/>
    <n v="0.114975465145702"/>
    <n v="-4.572451639056363E-2"/>
    <n v="824.13321581299988"/>
    <n v="11885.005912825"/>
    <n v="2.3720738316167944E-2"/>
    <n v="-8.7192194190500838E-2"/>
    <n v="885.69334183100011"/>
    <n v="447.96588749900002"/>
    <n v="0.23037984162324521"/>
    <n v="-9.5926347233181386E-2"/>
    <n v="152.68394504299999"/>
    <n v="4.7748458214147069E-2"/>
    <n v="109.46923441599999"/>
    <n v="3.4234032686114989E-2"/>
    <n v="447.28351804300002"/>
    <n v="61.463679543585613"/>
    <n v="282.42584069499998"/>
    <n v="38.809682599653542"/>
    <n v="153.36791810128321"/>
    <n v="0"/>
    <n v="0"/>
    <n v="11.331509888836766"/>
    <n v="164.85767734800004"/>
    <n v="282.42584069499998"/>
    <n v="3886.3335036539997"/>
    <n v="1.2153631009023389"/>
    <n v="14539.547619201001"/>
    <n v="43396.025695812998"/>
    <n v="0.21542933444069789"/>
    <n v="0.16503127918379645"/>
    <n v="8.0140721661702052E-2"/>
    <n v="1561.3547239789998"/>
    <n v="6133.8994409729994"/>
    <n v="19412.808183377001"/>
    <n v="8.2038193348092259E-2"/>
    <n v="7.3515089642357978E-2"/>
    <n v="6.6047984256857539E-2"/>
    <n v="1105.1638446090001"/>
    <n v="456.19087936999972"/>
    <n v="530.70982110700004"/>
    <n v="445.38099892300005"/>
    <n v="63.783014895543609"/>
    <n v="0.13928285656007111"/>
    <n v="486.22660848999999"/>
    <n v="758.67116838799984"/>
    <n v="103.99018276699999"/>
    <n v="-247.86463740700037"/>
    <n v="-2022.4392144940007"/>
    <n v="-2571.3258823060037"/>
    <n v="-1.3670241676632466"/>
    <n v="-7.5939699544238373"/>
    <n v="0.25692036180152522"/>
    <n v="-34.060438243794877"/>
    <n v="-7.7514071821105798E-2"/>
    <n v="-0.80412414292587042"/>
    <n v="197.51636151599968"/>
    <n v="6.1768784738965313E-2"/>
    <n v="886.91010285099992"/>
    <n v="2398.563597202"/>
    <n v="8504.9420276649726"/>
    <n v="0.39551026174162995"/>
    <n v="5.524418629258987E-2"/>
    <n v="1.0012132223562897E-2"/>
    <n v="121.87517792766462"/>
    <n v="0.27736111988565221"/>
    <n v="0.7500966369628439"/>
    <n v="2.6597286892694307"/>
    <n v="794.04577485999994"/>
    <n v="109.11418167713761"/>
    <n v="23.893411927000002"/>
    <n v="3.2833246803045211"/>
    <n v="92.864327990999982"/>
    <n v="12.760996250527004"/>
    <n v="4773.2436065049997"/>
    <n v="1.4927242207879912"/>
    <n v="-1134.7747402580003"/>
    <n v="-4421.0028116960002"/>
    <n v="-11076.267909970977"/>
    <n v="-155.93561617145951"/>
    <n v="-1522.0506767966995"/>
    <n v="-29.518643016458345"/>
    <n v="1.2484055997807508"/>
    <n v="5.8272308679227169E-2"/>
    <n v="-0.35487519170675796"/>
    <n v="-3.4638528321953013"/>
    <n v="-689.39374133500019"/>
    <n v="-7210.1704883459761"/>
    <n v="-0.21559233514668683"/>
    <n v="-2.2548181092825907"/>
    <n v="1724.9385342210001"/>
    <n v="128.30000000000001"/>
    <n v="2835.9071443858138"/>
    <n v="32644.555580727276"/>
    <n v="-1.3907874155229538E-2"/>
    <n v="2282.9557043998434"/>
    <n v="24053.096968350666"/>
    <n v="-6.5140721434621129E-3"/>
    <n v="3029.0985998862038"/>
    <n v="34650.45153499228"/>
    <n v="-6.2665661012433205E-3"/>
    <n v="691.27833425643018"/>
    <n v="6796.2078922033652"/>
    <n v="-6.9744204296835921E-2"/>
  </r>
  <r>
    <x v="244"/>
    <x v="4"/>
    <x v="4"/>
    <x v="20"/>
    <n v="319767.27784220327"/>
    <n v="7277.2004761904755"/>
    <n v="4294.8048217019996"/>
    <n v="1.3431032877045577"/>
    <n v="16811.913226409"/>
    <n v="41151.432415479001"/>
    <n v="3.4120057081619137E-3"/>
    <n v="8.2340386938378973E-2"/>
    <n v="5.9349500149255663E-2"/>
    <n v="3323.9881686999997"/>
    <n v="1.0395022877670117"/>
    <n v="12990.823969333002"/>
    <n v="30159.712306091009"/>
    <n v="2.5318065485479435E-2"/>
    <n v="1.5484997441014947E-2"/>
    <n v="5.6280395267125805E-2"/>
    <n v="2310.725433347"/>
    <n v="18138.911025843001"/>
    <n v="7.9717636788456447E-2"/>
    <n v="-2.6872496333054663E-3"/>
    <n v="1040.116193696"/>
    <n v="11997.200659005999"/>
    <n v="2.2155690974571485E-2"/>
    <n v="0.1209097456271333"/>
    <n v="792.16053470700001"/>
    <n v="579.83568485399996"/>
    <n v="0.19336018764450147"/>
    <n v="6.8319969825908045E-2"/>
    <n v="351.73746839600005"/>
    <n v="0.10999795562870983"/>
    <n v="153.70041273300001"/>
    <n v="4.8066335545704934E-2"/>
    <n v="465.37877187299995"/>
    <n v="63.950247543079918"/>
    <n v="311.36750796500002"/>
    <n v="42.786715713512542"/>
    <n v="196.15463381479574"/>
    <n v="0"/>
    <n v="0"/>
    <n v="11.331509888836766"/>
    <n v="154.01126390799993"/>
    <n v="311.36750796500002"/>
    <n v="3745.1745298280002"/>
    <n v="1.1712188173538336"/>
    <n v="18284.722149029003"/>
    <n v="44084.455875520005"/>
    <n v="0.22521679959259555"/>
    <n v="0.17687238178374165"/>
    <n v="9.4524128697893506E-2"/>
    <n v="1570.0901997150006"/>
    <n v="7703.9896406879998"/>
    <n v="19529.673341293001"/>
    <n v="8.0417798038581401E-2"/>
    <n v="7.4914711501658182E-2"/>
    <n v="6.6384830019871943E-2"/>
    <n v="1113.793484604"/>
    <n v="456.29671511100059"/>
    <n v="344.93656855199998"/>
    <n v="585.125973918"/>
    <n v="83.795893404589407"/>
    <n v="0.1829849438837029"/>
    <n v="419.81873271900002"/>
    <n v="677.11840093300009"/>
    <n v="148.08465399100001"/>
    <n v="549.63029187399934"/>
    <n v="-1472.8089226200013"/>
    <n v="-2933.0234600410035"/>
    <n v="-0.39689072374159307"/>
    <n v="-2.2091647280700428"/>
    <n v="1.0491509236736469"/>
    <n v="75.527710645361239"/>
    <n v="0.17188447035072407"/>
    <n v="-0.91723689798190455"/>
    <n v="1134.7562657919993"/>
    <n v="0.35486941423442697"/>
    <n v="363.67095662999998"/>
    <n v="2762.2345538320001"/>
    <n v="8422.4469063949728"/>
    <n v="-0.18489778886437391"/>
    <n v="1.5841133837978472E-2"/>
    <n v="3.5024420468610096E-4"/>
    <n v="49.974019242682346"/>
    <n v="0.11372988477246944"/>
    <n v="0.86382652173531349"/>
    <n v="2.6339302017485444"/>
    <n v="219.65835102299999"/>
    <n v="30.184457847722843"/>
    <n v="0"/>
    <n v="0"/>
    <n v="144.01260560699998"/>
    <n v="19.789561394959506"/>
    <n v="4108.8454864579999"/>
    <n v="1.2849487021263029"/>
    <n v="185.95933524399936"/>
    <n v="-4235.0434764520005"/>
    <n v="-11355.470366435977"/>
    <n v="25.553691402678904"/>
    <n v="-1560.4174165036093"/>
    <n v="-0.60022654792693353"/>
    <n v="1.8212525864721001"/>
    <n v="0.15274202685135152"/>
    <n v="5.8154585578254633E-2"/>
    <n v="-3.5511670997304492"/>
    <n v="771.08530916199936"/>
    <n v="-7119.7147251649776"/>
    <n v="0.24113952946195755"/>
    <n v="-2.2265301106507747"/>
    <n v="1725.380414883"/>
    <n v="128.30000000000001"/>
    <n v="3347.4706326593919"/>
    <n v="32742.171815573402"/>
    <n v="-1.9315861782634891E-2"/>
    <n v="2590.7935843335927"/>
    <n v="23988.764183458217"/>
    <n v="-2.1327197392621677E-2"/>
    <n v="2919.0760170132503"/>
    <n v="35066.051425780308"/>
    <n v="1.1260151342633806E-2"/>
    <n v="283.45359051441926"/>
    <n v="6714.2510995073017"/>
    <n v="-7.5557780162520238E-2"/>
  </r>
  <r>
    <x v="245"/>
    <x v="5"/>
    <x v="5"/>
    <x v="20"/>
    <n v="319767.27784220327"/>
    <n v="7277.2004761904755"/>
    <n v="3539.282037428"/>
    <n v="1.1068305867039161"/>
    <n v="20351.195263836998"/>
    <n v="41736.318998807998"/>
    <n v="3.257645066042314E-2"/>
    <n v="0.19797166371804242"/>
    <n v="7.2559124637531003E-2"/>
    <n v="2437.9879743860001"/>
    <n v="0.76242572124252284"/>
    <n v="15428.811943719002"/>
    <n v="30428.937361137003"/>
    <n v="0.12413761441842208"/>
    <n v="3.1234882169414391E-2"/>
    <n v="5.4349975451883026E-2"/>
    <n v="1353.7929260579999"/>
    <n v="18310.814574982"/>
    <n v="8.2908596507332621E-2"/>
    <n v="0.14544808718657354"/>
    <n v="1099.6301521789997"/>
    <n v="12132.478440486997"/>
    <n v="1.7361765033074628E-2"/>
    <n v="0.14027837291786338"/>
    <n v="843.67365939499996"/>
    <n v="616.08605587900001"/>
    <n v="0.25150116205495809"/>
    <n v="0.15033580308772199"/>
    <n v="297.00918206300003"/>
    <n v="9.2882919123940574E-2"/>
    <n v="142.31884875599999"/>
    <n v="4.450700825812158E-2"/>
    <n v="661.96603222299996"/>
    <n v="90.964380380727263"/>
    <n v="304.84257952000002"/>
    <n v="41.890089536131804"/>
    <n v="238.04472335092754"/>
    <n v="0"/>
    <n v="0"/>
    <n v="11.331509888836766"/>
    <n v="357.12345270299994"/>
    <n v="304.84257952000002"/>
    <n v="3272.2961929349995"/>
    <n v="1.0233367888723721"/>
    <n v="21557.018341964002"/>
    <n v="44381.575511882998"/>
    <n v="9.986621994136069E-2"/>
    <n v="0.16449617389785787"/>
    <n v="9.5192568692087809E-2"/>
    <n v="1571.0133610360001"/>
    <n v="9275.0030017240006"/>
    <n v="19649.853503334998"/>
    <n v="8.2835271570385949E-2"/>
    <n v="7.6248146145688978E-2"/>
    <n v="6.9096200001471653E-2"/>
    <n v="1115.3813924829999"/>
    <n v="455.63196855300021"/>
    <n v="247.86795522099999"/>
    <n v="251.40127605000001"/>
    <n v="36.003177894502109"/>
    <n v="7.8620075745855375E-2"/>
    <n v="345.29331814599993"/>
    <n v="755.66983923800001"/>
    <n v="101.05044324400001"/>
    <n v="266.98584449300051"/>
    <n v="-1205.8230781270008"/>
    <n v="-2645.2565130750027"/>
    <n v="-13.84753033867568"/>
    <n v="-2.0071546057568153"/>
    <n v="0.64183862888258858"/>
    <n v="36.687988102914588"/>
    <n v="8.3493797831543912E-2"/>
    <n v="-0.8272442793162742"/>
    <n v="518.38712054300049"/>
    <n v="0.16211387357739929"/>
    <n v="332.22961023699997"/>
    <n v="3094.4641640690002"/>
    <n v="8009.0863417629989"/>
    <n v="-0.55440720460756521"/>
    <n v="-0.10687234903353593"/>
    <n v="-6.4623147402826264E-2"/>
    <n v="45.653491521085328"/>
    <n v="0.10389731322069376"/>
    <n v="0.96772383495600711"/>
    <n v="2.5046610134121581"/>
    <n v="223.802180569"/>
    <n v="30.753884175822193"/>
    <n v="0"/>
    <n v="0"/>
    <n v="108.42742966799997"/>
    <n v="14.899607345263131"/>
    <n v="3604.5258031719995"/>
    <n v="1.1272341020930661"/>
    <n v="-65.243765743999461"/>
    <n v="-4300.2872421960001"/>
    <n v="-10654.342854838002"/>
    <n v="-8.9655034181707425"/>
    <n v="-1464.0716426181818"/>
    <n v="-0.91486663491579934"/>
    <n v="0.89649418397370151"/>
    <n v="4.725687473906337E-2"/>
    <n v="-2.0403515389149838E-2"/>
    <n v="-3.3319052927284321"/>
    <n v="186.15751030600055"/>
    <n v="-6275.0018592250026"/>
    <n v="5.8216560356705534E-2"/>
    <n v="-1.9623652243496756"/>
    <n v="1748.851550094"/>
    <n v="127.9"/>
    <n v="2767.2259870430021"/>
    <n v="33101.577546626999"/>
    <n v="-2.059457248912433E-3"/>
    <n v="1906.1672981907741"/>
    <n v="24127.398540051596"/>
    <n v="-1.8697463990811736E-2"/>
    <n v="2558.4802133971848"/>
    <n v="35199.774869355162"/>
    <n v="1.6748786604503962E-2"/>
    <n v="259.75731840265831"/>
    <n v="6366.3554636565177"/>
    <n v="-0.13061176797175633"/>
  </r>
  <r>
    <x v="246"/>
    <x v="6"/>
    <x v="6"/>
    <x v="20"/>
    <n v="319767.27784220327"/>
    <n v="7277.2004761904755"/>
    <n v="3874.2976270189997"/>
    <n v="1.211599152096752"/>
    <n v="24225.492890856"/>
    <n v="42096.971129056998"/>
    <n v="4.3177677475589205E-2"/>
    <n v="0.10264328902290742"/>
    <n v="7.2347418152836074E-2"/>
    <n v="2962.5013897019999"/>
    <n v="0.92645545525890749"/>
    <n v="18391.313333421"/>
    <n v="30561.206210592001"/>
    <n v="4.6734269207242107E-2"/>
    <n v="3.3700459389595983E-2"/>
    <n v="4.4091228496209833E-2"/>
    <n v="1854.2596569219995"/>
    <n v="18342.242055033999"/>
    <n v="6.8032860269382711E-2"/>
    <n v="1.7241016727038483E-2"/>
    <n v="1115.812012671"/>
    <n v="12242.547490274997"/>
    <n v="1.4190620379119556E-2"/>
    <n v="0.10944053684699218"/>
    <n v="816.98806029972991"/>
    <n v="672.34250145059912"/>
    <n v="0.2239886897843324"/>
    <n v="0.10944053684699195"/>
    <n v="147.02863566100001"/>
    <n v="4.5979887827532741E-2"/>
    <n v="102.59623418500001"/>
    <n v="3.208465696594151E-2"/>
    <n v="662.17136747100005"/>
    <n v="90.992596622491092"/>
    <n v="311.65432103400002"/>
    <n v="42.826128269197717"/>
    <n v="280.87085162012528"/>
    <n v="141.748362273"/>
    <n v="19.478419309289595"/>
    <n v="30.809929198126362"/>
    <n v="208.76868416400004"/>
    <n v="453.40268330700002"/>
    <n v="3704.6764482110002"/>
    <n v="1.1585539562428775"/>
    <n v="25261.694790175003"/>
    <n v="44814.614500956995"/>
    <n v="0.13236154509253817"/>
    <n v="0.15966991775344108"/>
    <n v="0.1007883563129679"/>
    <n v="1614.4716409169998"/>
    <n v="10889.474642641"/>
    <n v="19809.694746862002"/>
    <n v="0.10988443787081414"/>
    <n v="8.1105749146077821E-2"/>
    <n v="7.3177840993117416E-2"/>
    <n v="1149.5033044510001"/>
    <n v="464.96833646599976"/>
    <n v="538.45321750899996"/>
    <n v="120.95658459100001"/>
    <n v="17.322193033240833"/>
    <n v="3.7826442219859938E-2"/>
    <n v="411.72823958600009"/>
    <n v="726.43484904700006"/>
    <n v="292.63191656100003"/>
    <n v="169.62117880799951"/>
    <n v="-1036.2018993190013"/>
    <n v="-2717.643371900002"/>
    <n v="-0.29910931691769993"/>
    <n v="-1.7199520214814135"/>
    <n v="0.86838529086650151"/>
    <n v="23.308575785834897"/>
    <n v="5.3045195853874419E-2"/>
    <n v="-0.849881635869286"/>
    <n v="290.57776339899954"/>
    <n v="9.0871638073734357E-2"/>
    <n v="602.87989839299996"/>
    <n v="3697.3440624620002"/>
    <n v="8005.1386765069992"/>
    <n v="-6.505415199437814E-3"/>
    <n v="-9.1913670558207872E-2"/>
    <n v="-5.8099252070342944E-2"/>
    <n v="82.845030910650436"/>
    <n v="0.18853708311283349"/>
    <n v="1.1562609180688406"/>
    <n v="2.5034264701897748"/>
    <n v="391.12075466499999"/>
    <n v="53.74604642879742"/>
    <n v="0"/>
    <n v="0"/>
    <n v="211.75914372799997"/>
    <n v="29.098984481853009"/>
    <n v="4307.5563466040003"/>
    <n v="1.347091039355711"/>
    <n v="-433.25871958500045"/>
    <n v="-4733.5459617810002"/>
    <n v="-10722.782048407002"/>
    <n v="-59.536455124815525"/>
    <n v="-1473.4762472862706"/>
    <n v="0.18759739731145175"/>
    <n v="0.79824620260600399"/>
    <n v="7.7291841399998784E-2"/>
    <n v="-0.13549188725895908"/>
    <n v="-3.3533081060590608"/>
    <n v="-312.30213499400043"/>
    <n v="-6332.0080141440012"/>
    <n v="-9.7665445039099116E-2"/>
    <n v="-1.9801926128503617"/>
    <n v="1797.5647801749999"/>
    <m/>
    <e v="#DIV/0!"/>
    <e v="#DIV/0!"/>
    <e v="#DIV/0!"/>
    <e v="#DIV/0!"/>
    <e v="#DIV/0!"/>
    <e v="#DIV/0!"/>
    <e v="#DIV/0!"/>
    <e v="#DIV/0!"/>
    <e v="#DIV/0!"/>
    <e v="#DIV/0!"/>
    <e v="#DIV/0!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Ingreso_acum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>
  <location ref="A23:H2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numFmtId="164" showAll="0"/>
    <pivotField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 defaultSubtota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numFmtId="164"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Ingreso Total " fld="6" baseField="3" baseItem="15" numFmtId="168"/>
    <dataField name="Ingresos Tributarios " fld="13" baseField="3" baseItem="15" numFmtId="168"/>
    <dataField name="SET " fld="20" baseField="3" baseItem="15" numFmtId="168"/>
    <dataField name="DNA " fld="24" baseField="3" baseItem="15" numFmtId="168"/>
    <dataField name="Contribuciones Sociales " fld="32" baseField="3" baseItem="16" numFmtId="168"/>
    <dataField name="Donaciones " fld="34" baseField="3" baseItem="17" numFmtId="168"/>
    <dataField name="Otros Ingresos " fld="36" baseField="3" baseItem="15" numFmtId="168"/>
  </dataFields>
  <formats count="1">
    <format dxfId="6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Inversión_2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compact="0" compactData="0" multipleFieldFilters="0">
  <location ref="J54:N82" firstHeaderRow="0" firstDataRow="1" firstDataCol="2" rowPageCount="1" colPageCount="1"/>
  <pivotFields count="131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28">
    <i>
      <x v="17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(% del PIB) " fld="75" baseField="1" baseItem="0" numFmtId="168"/>
    <dataField name="ANANF (% del PIB) " fld="86" baseField="1" baseItem="0" numFmtId="168"/>
    <dataField name="Resultado Fiscal (% del PIB) " fld="105" baseField="1" baseItem="2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6000000}" name="Resultado_USD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>
  <location ref="A3:C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 defaultSubtota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numFmtId="164"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millones de US$) " fld="100" baseField="3" baseItem="15" numFmtId="168"/>
    <dataField name="RON (millones de US$) " fld="74" baseField="3" baseItem="16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Gasto_total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>
  <location ref="A33:H3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dataField="1" numFmtId="164" showAll="0"/>
    <pivotField dataField="1"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 defaultSubtota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numFmtId="164"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Gasto Total (Obligado) " fld="46" baseField="3" baseItem="15" numFmtId="168"/>
    <dataField name="Remun. " fld="53" baseField="3" baseItem="17" numFmtId="168"/>
    <dataField name="Uso de ByS " fld="61" baseField="3" baseItem="17" numFmtId="168"/>
    <dataField name="Intereses " fld="62" baseField="3" baseItem="15" numFmtId="168"/>
    <dataField name="Donaciones " fld="65" baseField="3" baseItem="17" numFmtId="168"/>
    <dataField name="P. Sociales " fld="66" baseField="3" baseItem="17" numFmtId="168"/>
    <dataField name="Otros Gastos " fld="67" baseField="3" baseItem="15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4000000}" name="Result_anualizado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compact="0" compactData="0" multipleFieldFilters="0">
  <location ref="A53:E81" firstHeaderRow="0" firstDataRow="1" firstDataCol="2" rowPageCount="1" colPageCount="1"/>
  <pivotFields count="131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28">
    <i>
      <x v="17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anualizado (% PIB) " fld="76" baseField="1" baseItem="3" numFmtId="168"/>
    <dataField name="Inversión anualizada (% PIB) " fld="88" baseField="1" baseItem="3" numFmtId="168"/>
    <dataField name="Resultado anualizado (% PIB) " fld="106" baseField="1" baseItem="3" numFmtId="168"/>
  </dataFields>
  <formats count="1"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5000000}" name="Resultado%PIB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>
  <location ref="A13:C1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 defaultSubtota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dataField="1"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numFmtId="164"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% del PIB) " fld="105" baseField="3" baseItem="15" numFmtId="168"/>
    <dataField name="RON (% del PIB) " fld="75" baseField="3" baseItem="16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Inversión_acum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>
  <location ref="A43:F4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showAll="0"/>
    <pivotField showAll="0"/>
    <pivotField showAll="0"/>
    <pivotField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dataField="1" numFmtId="164" showAll="0"/>
    <pivotField numFmtId="164" showAll="0" defaultSubtotal="0"/>
    <pivotField numFmtId="164" showAll="0" defaultSubtota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numFmtId="164"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numFmtId="168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Inversión (G.) " fld="79" baseField="3" baseItem="15" numFmtId="168"/>
    <dataField name="Inversión (USD) " fld="85" baseField="3" baseItem="15" numFmtId="3"/>
    <dataField name="Inversión_x000a_(% del PIB) " fld="86" baseField="3" baseItem="15" numFmtId="168"/>
    <dataField name="MOPC (USD) " fld="90" baseField="3" baseItem="15" numFmtId="3"/>
    <dataField name="Otras Ent. (USD) " fld="94" baseField="3" baseItem="15" numFmtId="3"/>
  </dataFields>
  <formats count="4">
    <format dxfId="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1">
          <reference field="4294967294" count="1">
            <x v="4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3"/>
          </reference>
          <reference field="3" count="1">
            <x v="20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eriodos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compact="0" compactData="0" multipleFieldFilters="0">
  <location ref="J2:M30" firstHeaderRow="1" firstDataRow="1" firstDataCol="3"/>
  <pivotFields count="131">
    <pivotField axis="axisRow" compact="0" numFmtId="17" outline="0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3"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sd="0" x="17"/>
        <item sd="0" x="18"/>
        <item h="1" x="19"/>
        <item h="1" x="20"/>
        <item h="1" x="21"/>
        <item h="1" x="0"/>
        <item h="1"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0"/>
    <field x="2"/>
  </rowFields>
  <rowItems count="28">
    <i>
      <x v="17"/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  <i>
      <x v="18"/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  <i>
      <x v="19"/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  <i>
      <x v="20"/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</rowItems>
  <colItems count="1">
    <i/>
  </colItems>
  <dataFields count="1">
    <dataField name="Tipo de cambio Gs./US$ " fld="5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" xr10:uid="{00000000-0013-0000-FFFF-FFFF03000000}" sourceName="Año">
  <pivotTables>
    <pivotTable tabId="10" name="Resultado_USD"/>
    <pivotTable tabId="3" name="Periodos"/>
    <pivotTable tabId="10" name="Gasto_total"/>
    <pivotTable tabId="10" name="Ingreso_acum"/>
    <pivotTable tabId="10" name="Inversión_acum"/>
    <pivotTable tabId="10" name="Result_anualizado"/>
    <pivotTable tabId="10" name="Resultado%PIB"/>
    <pivotTable tabId="10" name="Inversión_2"/>
  </pivotTables>
  <data>
    <tabular pivotCacheId="1881808018">
      <items count="21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 s="1"/>
        <i x="18" s="1"/>
        <i x="19" s="1"/>
        <i x="2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0CFE393-BEB9-4BC9-B272-C1882629C15D}" sourceName="Mes">
  <pivotTables>
    <pivotTable tabId="10" name="Gasto_total"/>
    <pivotTable tabId="10" name="Ingreso_acum"/>
    <pivotTable tabId="10" name="Inversión_acum"/>
    <pivotTable tabId="10" name="Resultado%PIB"/>
    <pivotTable tabId="10" name="Resultado_USD"/>
    <pivotTable tabId="10" name="Result_anualizado"/>
    <pivotTable tabId="3" name="Periodos"/>
    <pivotTable tabId="10" name="Inversión_2"/>
  </pivotTables>
  <data>
    <tabular pivotCacheId="1881808018">
      <items count="12">
        <i x="0" s="1"/>
        <i x="1" s="1"/>
        <i x="2" s="1"/>
        <i x="3" s="1"/>
        <i x="4" s="1"/>
        <i x="5" s="1"/>
        <i x="6" s="1"/>
        <i x="7"/>
        <i x="8"/>
        <i x="9"/>
        <i x="10"/>
        <i x="1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" xr10:uid="{00000000-0014-0000-FFFF-FFFF04000000}" cache="SegmentaciónDeDatos_Año1" caption="Año" startItem="13" style="SlicerStyleDark5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 1" xr10:uid="{5BCBD609-2239-4A9A-85DB-00E77CBD8D2A}" cache="SegmentaciónDeDatos_Mes" caption="Mes" columnCount="2" showCaption="0" style="SlicerStyleDark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2" displayName="Tabla2" ref="A2:B14" totalsRowShown="0" headerRowDxfId="5" headerRowBorderDxfId="4" tableBorderDxfId="3" totalsRowBorderDxfId="2">
  <autoFilter ref="A2:B14" xr:uid="{00000000-0009-0000-0100-000001000000}"/>
  <tableColumns count="2">
    <tableColumn id="1" xr3:uid="{00000000-0010-0000-0100-000001000000}" name="Nro." dataDxfId="1"/>
    <tableColumn id="2" xr3:uid="{00000000-0010-0000-0100-000002000000}" name="M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microsoft.com/office/2007/relationships/slicer" Target="../slicers/slicer1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Relationship Id="rId6" Type="http://schemas.microsoft.com/office/2007/relationships/slicer" Target="../slicers/slicer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N69"/>
  <sheetViews>
    <sheetView showGridLines="0" showRowColHeaders="0" tabSelected="1" zoomScale="85" zoomScaleNormal="85" workbookViewId="0">
      <selection activeCell="L6" sqref="L6"/>
    </sheetView>
  </sheetViews>
  <sheetFormatPr baseColWidth="10" defaultColWidth="0" defaultRowHeight="14.25" zeroHeight="1" x14ac:dyDescent="0.2"/>
  <cols>
    <col min="1" max="1" width="1.85546875" style="73" customWidth="1"/>
    <col min="2" max="2" width="26.140625" style="73" customWidth="1"/>
    <col min="3" max="3" width="11.5703125" style="73" customWidth="1"/>
    <col min="4" max="4" width="12.28515625" style="73" customWidth="1"/>
    <col min="5" max="5" width="12.7109375" style="73" customWidth="1"/>
    <col min="6" max="6" width="23" style="73" customWidth="1"/>
    <col min="7" max="7" width="11.5703125" style="73" customWidth="1"/>
    <col min="8" max="8" width="13.28515625" style="73" customWidth="1"/>
    <col min="9" max="9" width="12.5703125" style="73" customWidth="1"/>
    <col min="10" max="10" width="3.42578125" style="73" customWidth="1"/>
    <col min="11" max="11" width="2.7109375" style="73" customWidth="1"/>
    <col min="12" max="13" width="11.5703125" style="73" customWidth="1"/>
    <col min="14" max="257" width="11.5703125" style="73" hidden="1"/>
    <col min="258" max="258" width="20.7109375" style="73" hidden="1"/>
    <col min="259" max="259" width="11.5703125" style="73" hidden="1"/>
    <col min="260" max="261" width="12.28515625" style="73" hidden="1"/>
    <col min="262" max="262" width="21.7109375" style="73" hidden="1"/>
    <col min="263" max="513" width="11.5703125" style="73" hidden="1"/>
    <col min="514" max="514" width="20.7109375" style="73" hidden="1"/>
    <col min="515" max="515" width="11.5703125" style="73" hidden="1"/>
    <col min="516" max="517" width="12.28515625" style="73" hidden="1"/>
    <col min="518" max="518" width="21.7109375" style="73" hidden="1"/>
    <col min="519" max="769" width="11.5703125" style="73" hidden="1"/>
    <col min="770" max="770" width="20.7109375" style="73" hidden="1"/>
    <col min="771" max="771" width="11.5703125" style="73" hidden="1"/>
    <col min="772" max="773" width="12.28515625" style="73" hidden="1"/>
    <col min="774" max="774" width="21.7109375" style="73" hidden="1"/>
    <col min="775" max="1025" width="11.5703125" style="73" hidden="1"/>
    <col min="1026" max="1026" width="20.7109375" style="73" hidden="1"/>
    <col min="1027" max="1027" width="11.5703125" style="73" hidden="1"/>
    <col min="1028" max="1029" width="12.28515625" style="73" hidden="1"/>
    <col min="1030" max="1030" width="21.7109375" style="73" hidden="1"/>
    <col min="1031" max="1281" width="11.5703125" style="73" hidden="1"/>
    <col min="1282" max="1282" width="20.7109375" style="73" hidden="1"/>
    <col min="1283" max="1283" width="11.5703125" style="73" hidden="1"/>
    <col min="1284" max="1285" width="12.28515625" style="73" hidden="1"/>
    <col min="1286" max="1286" width="21.7109375" style="73" hidden="1"/>
    <col min="1287" max="1537" width="11.5703125" style="73" hidden="1"/>
    <col min="1538" max="1538" width="20.7109375" style="73" hidden="1"/>
    <col min="1539" max="1539" width="11.5703125" style="73" hidden="1"/>
    <col min="1540" max="1541" width="12.28515625" style="73" hidden="1"/>
    <col min="1542" max="1542" width="21.7109375" style="73" hidden="1"/>
    <col min="1543" max="1793" width="11.5703125" style="73" hidden="1"/>
    <col min="1794" max="1794" width="20.7109375" style="73" hidden="1"/>
    <col min="1795" max="1795" width="11.5703125" style="73" hidden="1"/>
    <col min="1796" max="1797" width="12.28515625" style="73" hidden="1"/>
    <col min="1798" max="1798" width="21.7109375" style="73" hidden="1"/>
    <col min="1799" max="2049" width="11.5703125" style="73" hidden="1"/>
    <col min="2050" max="2050" width="20.7109375" style="73" hidden="1"/>
    <col min="2051" max="2051" width="11.5703125" style="73" hidden="1"/>
    <col min="2052" max="2053" width="12.28515625" style="73" hidden="1"/>
    <col min="2054" max="2054" width="21.7109375" style="73" hidden="1"/>
    <col min="2055" max="2305" width="11.5703125" style="73" hidden="1"/>
    <col min="2306" max="2306" width="20.7109375" style="73" hidden="1"/>
    <col min="2307" max="2307" width="11.5703125" style="73" hidden="1"/>
    <col min="2308" max="2309" width="12.28515625" style="73" hidden="1"/>
    <col min="2310" max="2310" width="21.7109375" style="73" hidden="1"/>
    <col min="2311" max="2561" width="11.5703125" style="73" hidden="1"/>
    <col min="2562" max="2562" width="20.7109375" style="73" hidden="1"/>
    <col min="2563" max="2563" width="11.5703125" style="73" hidden="1"/>
    <col min="2564" max="2565" width="12.28515625" style="73" hidden="1"/>
    <col min="2566" max="2566" width="21.7109375" style="73" hidden="1"/>
    <col min="2567" max="2817" width="11.5703125" style="73" hidden="1"/>
    <col min="2818" max="2818" width="20.7109375" style="73" hidden="1"/>
    <col min="2819" max="2819" width="11.5703125" style="73" hidden="1"/>
    <col min="2820" max="2821" width="12.28515625" style="73" hidden="1"/>
    <col min="2822" max="2822" width="21.7109375" style="73" hidden="1"/>
    <col min="2823" max="3073" width="11.5703125" style="73" hidden="1"/>
    <col min="3074" max="3074" width="20.7109375" style="73" hidden="1"/>
    <col min="3075" max="3075" width="11.5703125" style="73" hidden="1"/>
    <col min="3076" max="3077" width="12.28515625" style="73" hidden="1"/>
    <col min="3078" max="3078" width="21.7109375" style="73" hidden="1"/>
    <col min="3079" max="3329" width="11.5703125" style="73" hidden="1"/>
    <col min="3330" max="3330" width="20.7109375" style="73" hidden="1"/>
    <col min="3331" max="3331" width="11.5703125" style="73" hidden="1"/>
    <col min="3332" max="3333" width="12.28515625" style="73" hidden="1"/>
    <col min="3334" max="3334" width="21.7109375" style="73" hidden="1"/>
    <col min="3335" max="3585" width="11.5703125" style="73" hidden="1"/>
    <col min="3586" max="3586" width="20.7109375" style="73" hidden="1"/>
    <col min="3587" max="3587" width="11.5703125" style="73" hidden="1"/>
    <col min="3588" max="3589" width="12.28515625" style="73" hidden="1"/>
    <col min="3590" max="3590" width="21.7109375" style="73" hidden="1"/>
    <col min="3591" max="3841" width="11.5703125" style="73" hidden="1"/>
    <col min="3842" max="3842" width="20.7109375" style="73" hidden="1"/>
    <col min="3843" max="3843" width="11.5703125" style="73" hidden="1"/>
    <col min="3844" max="3845" width="12.28515625" style="73" hidden="1"/>
    <col min="3846" max="3846" width="21.7109375" style="73" hidden="1"/>
    <col min="3847" max="4097" width="11.5703125" style="73" hidden="1"/>
    <col min="4098" max="4098" width="20.7109375" style="73" hidden="1"/>
    <col min="4099" max="4099" width="11.5703125" style="73" hidden="1"/>
    <col min="4100" max="4101" width="12.28515625" style="73" hidden="1"/>
    <col min="4102" max="4102" width="21.7109375" style="73" hidden="1"/>
    <col min="4103" max="4353" width="11.5703125" style="73" hidden="1"/>
    <col min="4354" max="4354" width="20.7109375" style="73" hidden="1"/>
    <col min="4355" max="4355" width="11.5703125" style="73" hidden="1"/>
    <col min="4356" max="4357" width="12.28515625" style="73" hidden="1"/>
    <col min="4358" max="4358" width="21.7109375" style="73" hidden="1"/>
    <col min="4359" max="4609" width="11.5703125" style="73" hidden="1"/>
    <col min="4610" max="4610" width="20.7109375" style="73" hidden="1"/>
    <col min="4611" max="4611" width="11.5703125" style="73" hidden="1"/>
    <col min="4612" max="4613" width="12.28515625" style="73" hidden="1"/>
    <col min="4614" max="4614" width="21.7109375" style="73" hidden="1"/>
    <col min="4615" max="4865" width="11.5703125" style="73" hidden="1"/>
    <col min="4866" max="4866" width="20.7109375" style="73" hidden="1"/>
    <col min="4867" max="4867" width="11.5703125" style="73" hidden="1"/>
    <col min="4868" max="4869" width="12.28515625" style="73" hidden="1"/>
    <col min="4870" max="4870" width="21.7109375" style="73" hidden="1"/>
    <col min="4871" max="5121" width="11.5703125" style="73" hidden="1"/>
    <col min="5122" max="5122" width="20.7109375" style="73" hidden="1"/>
    <col min="5123" max="5123" width="11.5703125" style="73" hidden="1"/>
    <col min="5124" max="5125" width="12.28515625" style="73" hidden="1"/>
    <col min="5126" max="5126" width="21.7109375" style="73" hidden="1"/>
    <col min="5127" max="5377" width="11.5703125" style="73" hidden="1"/>
    <col min="5378" max="5378" width="20.7109375" style="73" hidden="1"/>
    <col min="5379" max="5379" width="11.5703125" style="73" hidden="1"/>
    <col min="5380" max="5381" width="12.28515625" style="73" hidden="1"/>
    <col min="5382" max="5382" width="21.7109375" style="73" hidden="1"/>
    <col min="5383" max="5633" width="11.5703125" style="73" hidden="1"/>
    <col min="5634" max="5634" width="20.7109375" style="73" hidden="1"/>
    <col min="5635" max="5635" width="11.5703125" style="73" hidden="1"/>
    <col min="5636" max="5637" width="12.28515625" style="73" hidden="1"/>
    <col min="5638" max="5638" width="21.7109375" style="73" hidden="1"/>
    <col min="5639" max="5889" width="11.5703125" style="73" hidden="1"/>
    <col min="5890" max="5890" width="20.7109375" style="73" hidden="1"/>
    <col min="5891" max="5891" width="11.5703125" style="73" hidden="1"/>
    <col min="5892" max="5893" width="12.28515625" style="73" hidden="1"/>
    <col min="5894" max="5894" width="21.7109375" style="73" hidden="1"/>
    <col min="5895" max="6145" width="11.5703125" style="73" hidden="1"/>
    <col min="6146" max="6146" width="20.7109375" style="73" hidden="1"/>
    <col min="6147" max="6147" width="11.5703125" style="73" hidden="1"/>
    <col min="6148" max="6149" width="12.28515625" style="73" hidden="1"/>
    <col min="6150" max="6150" width="21.7109375" style="73" hidden="1"/>
    <col min="6151" max="6401" width="11.5703125" style="73" hidden="1"/>
    <col min="6402" max="6402" width="20.7109375" style="73" hidden="1"/>
    <col min="6403" max="6403" width="11.5703125" style="73" hidden="1"/>
    <col min="6404" max="6405" width="12.28515625" style="73" hidden="1"/>
    <col min="6406" max="6406" width="21.7109375" style="73" hidden="1"/>
    <col min="6407" max="6657" width="11.5703125" style="73" hidden="1"/>
    <col min="6658" max="6658" width="20.7109375" style="73" hidden="1"/>
    <col min="6659" max="6659" width="11.5703125" style="73" hidden="1"/>
    <col min="6660" max="6661" width="12.28515625" style="73" hidden="1"/>
    <col min="6662" max="6662" width="21.7109375" style="73" hidden="1"/>
    <col min="6663" max="6913" width="11.5703125" style="73" hidden="1"/>
    <col min="6914" max="6914" width="20.7109375" style="73" hidden="1"/>
    <col min="6915" max="6915" width="11.5703125" style="73" hidden="1"/>
    <col min="6916" max="6917" width="12.28515625" style="73" hidden="1"/>
    <col min="6918" max="6918" width="21.7109375" style="73" hidden="1"/>
    <col min="6919" max="7169" width="11.5703125" style="73" hidden="1"/>
    <col min="7170" max="7170" width="20.7109375" style="73" hidden="1"/>
    <col min="7171" max="7171" width="11.5703125" style="73" hidden="1"/>
    <col min="7172" max="7173" width="12.28515625" style="73" hidden="1"/>
    <col min="7174" max="7174" width="21.7109375" style="73" hidden="1"/>
    <col min="7175" max="7425" width="11.5703125" style="73" hidden="1"/>
    <col min="7426" max="7426" width="20.7109375" style="73" hidden="1"/>
    <col min="7427" max="7427" width="11.5703125" style="73" hidden="1"/>
    <col min="7428" max="7429" width="12.28515625" style="73" hidden="1"/>
    <col min="7430" max="7430" width="21.7109375" style="73" hidden="1"/>
    <col min="7431" max="7681" width="11.5703125" style="73" hidden="1"/>
    <col min="7682" max="7682" width="20.7109375" style="73" hidden="1"/>
    <col min="7683" max="7683" width="11.5703125" style="73" hidden="1"/>
    <col min="7684" max="7685" width="12.28515625" style="73" hidden="1"/>
    <col min="7686" max="7686" width="21.7109375" style="73" hidden="1"/>
    <col min="7687" max="7937" width="11.5703125" style="73" hidden="1"/>
    <col min="7938" max="7938" width="20.7109375" style="73" hidden="1"/>
    <col min="7939" max="7939" width="11.5703125" style="73" hidden="1"/>
    <col min="7940" max="7941" width="12.28515625" style="73" hidden="1"/>
    <col min="7942" max="7942" width="21.7109375" style="73" hidden="1"/>
    <col min="7943" max="8193" width="11.5703125" style="73" hidden="1"/>
    <col min="8194" max="8194" width="20.7109375" style="73" hidden="1"/>
    <col min="8195" max="8195" width="11.5703125" style="73" hidden="1"/>
    <col min="8196" max="8197" width="12.28515625" style="73" hidden="1"/>
    <col min="8198" max="8198" width="21.7109375" style="73" hidden="1"/>
    <col min="8199" max="8449" width="11.5703125" style="73" hidden="1"/>
    <col min="8450" max="8450" width="20.7109375" style="73" hidden="1"/>
    <col min="8451" max="8451" width="11.5703125" style="73" hidden="1"/>
    <col min="8452" max="8453" width="12.28515625" style="73" hidden="1"/>
    <col min="8454" max="8454" width="21.7109375" style="73" hidden="1"/>
    <col min="8455" max="8705" width="11.5703125" style="73" hidden="1"/>
    <col min="8706" max="8706" width="20.7109375" style="73" hidden="1"/>
    <col min="8707" max="8707" width="11.5703125" style="73" hidden="1"/>
    <col min="8708" max="8709" width="12.28515625" style="73" hidden="1"/>
    <col min="8710" max="8710" width="21.7109375" style="73" hidden="1"/>
    <col min="8711" max="8961" width="11.5703125" style="73" hidden="1"/>
    <col min="8962" max="8962" width="20.7109375" style="73" hidden="1"/>
    <col min="8963" max="8963" width="11.5703125" style="73" hidden="1"/>
    <col min="8964" max="8965" width="12.28515625" style="73" hidden="1"/>
    <col min="8966" max="8966" width="21.7109375" style="73" hidden="1"/>
    <col min="8967" max="9217" width="11.5703125" style="73" hidden="1"/>
    <col min="9218" max="9218" width="20.7109375" style="73" hidden="1"/>
    <col min="9219" max="9219" width="11.5703125" style="73" hidden="1"/>
    <col min="9220" max="9221" width="12.28515625" style="73" hidden="1"/>
    <col min="9222" max="9222" width="21.7109375" style="73" hidden="1"/>
    <col min="9223" max="9473" width="11.5703125" style="73" hidden="1"/>
    <col min="9474" max="9474" width="20.7109375" style="73" hidden="1"/>
    <col min="9475" max="9475" width="11.5703125" style="73" hidden="1"/>
    <col min="9476" max="9477" width="12.28515625" style="73" hidden="1"/>
    <col min="9478" max="9478" width="21.7109375" style="73" hidden="1"/>
    <col min="9479" max="9729" width="11.5703125" style="73" hidden="1"/>
    <col min="9730" max="9730" width="20.7109375" style="73" hidden="1"/>
    <col min="9731" max="9731" width="11.5703125" style="73" hidden="1"/>
    <col min="9732" max="9733" width="12.28515625" style="73" hidden="1"/>
    <col min="9734" max="9734" width="21.7109375" style="73" hidden="1"/>
    <col min="9735" max="9985" width="11.5703125" style="73" hidden="1"/>
    <col min="9986" max="9986" width="20.7109375" style="73" hidden="1"/>
    <col min="9987" max="9987" width="11.5703125" style="73" hidden="1"/>
    <col min="9988" max="9989" width="12.28515625" style="73" hidden="1"/>
    <col min="9990" max="9990" width="21.7109375" style="73" hidden="1"/>
    <col min="9991" max="10241" width="11.5703125" style="73" hidden="1"/>
    <col min="10242" max="10242" width="20.7109375" style="73" hidden="1"/>
    <col min="10243" max="10243" width="11.5703125" style="73" hidden="1"/>
    <col min="10244" max="10245" width="12.28515625" style="73" hidden="1"/>
    <col min="10246" max="10246" width="21.7109375" style="73" hidden="1"/>
    <col min="10247" max="10497" width="11.5703125" style="73" hidden="1"/>
    <col min="10498" max="10498" width="20.7109375" style="73" hidden="1"/>
    <col min="10499" max="10499" width="11.5703125" style="73" hidden="1"/>
    <col min="10500" max="10501" width="12.28515625" style="73" hidden="1"/>
    <col min="10502" max="10502" width="21.7109375" style="73" hidden="1"/>
    <col min="10503" max="10753" width="11.5703125" style="73" hidden="1"/>
    <col min="10754" max="10754" width="20.7109375" style="73" hidden="1"/>
    <col min="10755" max="10755" width="11.5703125" style="73" hidden="1"/>
    <col min="10756" max="10757" width="12.28515625" style="73" hidden="1"/>
    <col min="10758" max="10758" width="21.7109375" style="73" hidden="1"/>
    <col min="10759" max="11009" width="11.5703125" style="73" hidden="1"/>
    <col min="11010" max="11010" width="20.7109375" style="73" hidden="1"/>
    <col min="11011" max="11011" width="11.5703125" style="73" hidden="1"/>
    <col min="11012" max="11013" width="12.28515625" style="73" hidden="1"/>
    <col min="11014" max="11014" width="21.7109375" style="73" hidden="1"/>
    <col min="11015" max="11265" width="11.5703125" style="73" hidden="1"/>
    <col min="11266" max="11266" width="20.7109375" style="73" hidden="1"/>
    <col min="11267" max="11267" width="11.5703125" style="73" hidden="1"/>
    <col min="11268" max="11269" width="12.28515625" style="73" hidden="1"/>
    <col min="11270" max="11270" width="21.7109375" style="73" hidden="1"/>
    <col min="11271" max="11521" width="11.5703125" style="73" hidden="1"/>
    <col min="11522" max="11522" width="20.7109375" style="73" hidden="1"/>
    <col min="11523" max="11523" width="11.5703125" style="73" hidden="1"/>
    <col min="11524" max="11525" width="12.28515625" style="73" hidden="1"/>
    <col min="11526" max="11526" width="21.7109375" style="73" hidden="1"/>
    <col min="11527" max="11777" width="11.5703125" style="73" hidden="1"/>
    <col min="11778" max="11778" width="20.7109375" style="73" hidden="1"/>
    <col min="11779" max="11779" width="11.5703125" style="73" hidden="1"/>
    <col min="11780" max="11781" width="12.28515625" style="73" hidden="1"/>
    <col min="11782" max="11782" width="21.7109375" style="73" hidden="1"/>
    <col min="11783" max="12033" width="11.5703125" style="73" hidden="1"/>
    <col min="12034" max="12034" width="20.7109375" style="73" hidden="1"/>
    <col min="12035" max="12035" width="11.5703125" style="73" hidden="1"/>
    <col min="12036" max="12037" width="12.28515625" style="73" hidden="1"/>
    <col min="12038" max="12038" width="21.7109375" style="73" hidden="1"/>
    <col min="12039" max="12289" width="11.5703125" style="73" hidden="1"/>
    <col min="12290" max="12290" width="20.7109375" style="73" hidden="1"/>
    <col min="12291" max="12291" width="11.5703125" style="73" hidden="1"/>
    <col min="12292" max="12293" width="12.28515625" style="73" hidden="1"/>
    <col min="12294" max="12294" width="21.7109375" style="73" hidden="1"/>
    <col min="12295" max="12545" width="11.5703125" style="73" hidden="1"/>
    <col min="12546" max="12546" width="20.7109375" style="73" hidden="1"/>
    <col min="12547" max="12547" width="11.5703125" style="73" hidden="1"/>
    <col min="12548" max="12549" width="12.28515625" style="73" hidden="1"/>
    <col min="12550" max="12550" width="21.7109375" style="73" hidden="1"/>
    <col min="12551" max="12801" width="11.5703125" style="73" hidden="1"/>
    <col min="12802" max="12802" width="20.7109375" style="73" hidden="1"/>
    <col min="12803" max="12803" width="11.5703125" style="73" hidden="1"/>
    <col min="12804" max="12805" width="12.28515625" style="73" hidden="1"/>
    <col min="12806" max="12806" width="21.7109375" style="73" hidden="1"/>
    <col min="12807" max="13057" width="11.5703125" style="73" hidden="1"/>
    <col min="13058" max="13058" width="20.7109375" style="73" hidden="1"/>
    <col min="13059" max="13059" width="11.5703125" style="73" hidden="1"/>
    <col min="13060" max="13061" width="12.28515625" style="73" hidden="1"/>
    <col min="13062" max="13062" width="21.7109375" style="73" hidden="1"/>
    <col min="13063" max="13313" width="11.5703125" style="73" hidden="1"/>
    <col min="13314" max="13314" width="20.7109375" style="73" hidden="1"/>
    <col min="13315" max="13315" width="11.5703125" style="73" hidden="1"/>
    <col min="13316" max="13317" width="12.28515625" style="73" hidden="1"/>
    <col min="13318" max="13318" width="21.7109375" style="73" hidden="1"/>
    <col min="13319" max="13569" width="11.5703125" style="73" hidden="1"/>
    <col min="13570" max="13570" width="20.7109375" style="73" hidden="1"/>
    <col min="13571" max="13571" width="11.5703125" style="73" hidden="1"/>
    <col min="13572" max="13573" width="12.28515625" style="73" hidden="1"/>
    <col min="13574" max="13574" width="21.7109375" style="73" hidden="1"/>
    <col min="13575" max="13825" width="11.5703125" style="73" hidden="1"/>
    <col min="13826" max="13826" width="20.7109375" style="73" hidden="1"/>
    <col min="13827" max="13827" width="11.5703125" style="73" hidden="1"/>
    <col min="13828" max="13829" width="12.28515625" style="73" hidden="1"/>
    <col min="13830" max="13830" width="21.7109375" style="73" hidden="1"/>
    <col min="13831" max="14081" width="11.5703125" style="73" hidden="1"/>
    <col min="14082" max="14082" width="20.7109375" style="73" hidden="1"/>
    <col min="14083" max="14083" width="11.5703125" style="73" hidden="1"/>
    <col min="14084" max="14085" width="12.28515625" style="73" hidden="1"/>
    <col min="14086" max="14086" width="21.7109375" style="73" hidden="1"/>
    <col min="14087" max="14337" width="11.5703125" style="73" hidden="1"/>
    <col min="14338" max="14338" width="20.7109375" style="73" hidden="1"/>
    <col min="14339" max="14339" width="11.5703125" style="73" hidden="1"/>
    <col min="14340" max="14341" width="12.28515625" style="73" hidden="1"/>
    <col min="14342" max="14342" width="21.7109375" style="73" hidden="1"/>
    <col min="14343" max="14593" width="11.5703125" style="73" hidden="1"/>
    <col min="14594" max="14594" width="20.7109375" style="73" hidden="1"/>
    <col min="14595" max="14595" width="11.5703125" style="73" hidden="1"/>
    <col min="14596" max="14597" width="12.28515625" style="73" hidden="1"/>
    <col min="14598" max="14598" width="21.7109375" style="73" hidden="1"/>
    <col min="14599" max="14849" width="11.5703125" style="73" hidden="1"/>
    <col min="14850" max="14850" width="20.7109375" style="73" hidden="1"/>
    <col min="14851" max="14851" width="11.5703125" style="73" hidden="1"/>
    <col min="14852" max="14853" width="12.28515625" style="73" hidden="1"/>
    <col min="14854" max="14854" width="21.7109375" style="73" hidden="1"/>
    <col min="14855" max="15105" width="11.5703125" style="73" hidden="1"/>
    <col min="15106" max="15106" width="20.7109375" style="73" hidden="1"/>
    <col min="15107" max="15107" width="11.5703125" style="73" hidden="1"/>
    <col min="15108" max="15109" width="12.28515625" style="73" hidden="1"/>
    <col min="15110" max="15110" width="21.7109375" style="73" hidden="1"/>
    <col min="15111" max="15361" width="11.5703125" style="73" hidden="1"/>
    <col min="15362" max="15362" width="20.7109375" style="73" hidden="1"/>
    <col min="15363" max="15363" width="11.5703125" style="73" hidden="1"/>
    <col min="15364" max="15365" width="12.28515625" style="73" hidden="1"/>
    <col min="15366" max="15366" width="21.7109375" style="73" hidden="1"/>
    <col min="15367" max="15617" width="11.5703125" style="73" hidden="1"/>
    <col min="15618" max="15618" width="20.7109375" style="73" hidden="1"/>
    <col min="15619" max="15619" width="11.5703125" style="73" hidden="1"/>
    <col min="15620" max="15621" width="12.28515625" style="73" hidden="1"/>
    <col min="15622" max="15622" width="21.7109375" style="73" hidden="1"/>
    <col min="15623" max="15873" width="11.5703125" style="73" hidden="1"/>
    <col min="15874" max="15874" width="20.7109375" style="73" hidden="1"/>
    <col min="15875" max="15875" width="11.5703125" style="73" hidden="1"/>
    <col min="15876" max="15877" width="12.28515625" style="73" hidden="1"/>
    <col min="15878" max="15878" width="21.7109375" style="73" hidden="1"/>
    <col min="15879" max="16129" width="11.5703125" style="73" hidden="1"/>
    <col min="16130" max="16130" width="20.7109375" style="73" hidden="1"/>
    <col min="16131" max="16131" width="11.5703125" style="73" hidden="1"/>
    <col min="16132" max="16133" width="12.28515625" style="73" hidden="1"/>
    <col min="16134" max="16134" width="21.7109375" style="73" hidden="1"/>
    <col min="16135" max="16384" width="11.5703125" style="73" hidden="1"/>
  </cols>
  <sheetData>
    <row r="1" spans="2:12" x14ac:dyDescent="0.2"/>
    <row r="2" spans="2:12" ht="21" customHeight="1" x14ac:dyDescent="0.2">
      <c r="L2" s="188" t="s">
        <v>185</v>
      </c>
    </row>
    <row r="3" spans="2:12" ht="21" customHeight="1" x14ac:dyDescent="0.2">
      <c r="L3" s="189" t="s">
        <v>186</v>
      </c>
    </row>
    <row r="4" spans="2:12" ht="21" customHeight="1" x14ac:dyDescent="0.2"/>
    <row r="5" spans="2:12" x14ac:dyDescent="0.2">
      <c r="B5" s="197"/>
      <c r="C5" s="197"/>
      <c r="D5" s="197"/>
      <c r="E5" s="197"/>
      <c r="F5" s="197"/>
      <c r="G5" s="197"/>
      <c r="H5" s="197"/>
      <c r="I5" s="197"/>
      <c r="J5" s="197"/>
    </row>
    <row r="6" spans="2:12" ht="15" x14ac:dyDescent="0.25">
      <c r="B6" s="224" t="s">
        <v>190</v>
      </c>
      <c r="C6" s="224"/>
      <c r="D6" s="224"/>
      <c r="E6" s="224"/>
      <c r="F6" s="224"/>
      <c r="G6" s="224"/>
      <c r="H6" s="224"/>
      <c r="I6" s="224"/>
      <c r="J6" s="224"/>
    </row>
    <row r="7" spans="2:12" x14ac:dyDescent="0.2">
      <c r="B7" s="225" t="str">
        <f>Aux!$U$5</f>
        <v>Julio 2023</v>
      </c>
      <c r="C7" s="225"/>
      <c r="D7" s="225"/>
      <c r="E7" s="225"/>
      <c r="F7" s="225"/>
      <c r="G7" s="225"/>
      <c r="H7" s="225"/>
      <c r="I7" s="225"/>
      <c r="J7" s="225"/>
    </row>
    <row r="8" spans="2:12" ht="23.25" customHeight="1" x14ac:dyDescent="0.25">
      <c r="L8"/>
    </row>
    <row r="9" spans="2:12" x14ac:dyDescent="0.2">
      <c r="L9" s="175"/>
    </row>
    <row r="10" spans="2:12" ht="15" thickBot="1" x14ac:dyDescent="0.25">
      <c r="F10" s="74"/>
      <c r="G10" s="75" t="str">
        <f>+Aux!Q6</f>
        <v>jul-22</v>
      </c>
      <c r="H10" s="75" t="str">
        <f>+Aux!Q5</f>
        <v>jul-23</v>
      </c>
      <c r="I10" s="75" t="s">
        <v>134</v>
      </c>
    </row>
    <row r="11" spans="2:12" ht="15" thickBot="1" x14ac:dyDescent="0.25">
      <c r="F11" s="76" t="s">
        <v>96</v>
      </c>
      <c r="G11" s="77">
        <f>'CA Informe'!U11</f>
        <v>23222.786888499999</v>
      </c>
      <c r="H11" s="77">
        <f>'CA Informe'!T11</f>
        <v>24225.492890856003</v>
      </c>
      <c r="I11" s="78">
        <f>+H11/G11-1</f>
        <v>4.3177677475589649E-2</v>
      </c>
    </row>
    <row r="12" spans="2:12" x14ac:dyDescent="0.2">
      <c r="F12" s="79" t="str">
        <f>+'1'!A12</f>
        <v xml:space="preserve">Ingresos Tributarios </v>
      </c>
      <c r="G12" s="80">
        <f>'CA Informe'!U12</f>
        <v>17791.724059290002</v>
      </c>
      <c r="H12" s="80">
        <f>'CA Informe'!T12</f>
        <v>18391.313333421</v>
      </c>
      <c r="I12" s="81">
        <f>+H12/G12-1</f>
        <v>3.370045938959576E-2</v>
      </c>
    </row>
    <row r="13" spans="2:12" x14ac:dyDescent="0.2">
      <c r="F13" s="79" t="str">
        <f>+'1'!A14</f>
        <v>Contribuciones sociales</v>
      </c>
      <c r="G13" s="80">
        <f>'CA Informe'!U15</f>
        <v>1415.331629751</v>
      </c>
      <c r="H13" s="80">
        <f>'CA Informe'!T15</f>
        <v>1225.6583437740003</v>
      </c>
      <c r="I13" s="81">
        <f>+H13/G13-1</f>
        <v>-0.13401331673084216</v>
      </c>
    </row>
    <row r="14" spans="2:12" x14ac:dyDescent="0.2">
      <c r="F14" s="82" t="str">
        <f>+'1'!A16</f>
        <v>Donaciones</v>
      </c>
      <c r="G14" s="83">
        <f>'CA Informe'!U16</f>
        <v>769.70763533200011</v>
      </c>
      <c r="H14" s="83">
        <f>'CA Informe'!T16</f>
        <v>943.75936108100007</v>
      </c>
      <c r="I14" s="84">
        <f>+H14/G14-1</f>
        <v>0.22612706144447392</v>
      </c>
    </row>
    <row r="15" spans="2:12" x14ac:dyDescent="0.2">
      <c r="F15" s="85" t="str">
        <f>+'1'!A26</f>
        <v>Otros ingresos</v>
      </c>
      <c r="G15" s="86">
        <f>'CA Informe'!U17</f>
        <v>3246.0235641270001</v>
      </c>
      <c r="H15" s="223">
        <f>'CA Informe'!T17</f>
        <v>3664.7618525800003</v>
      </c>
      <c r="I15" s="87">
        <f>+H15/G15-1</f>
        <v>0.12900038468008401</v>
      </c>
    </row>
    <row r="16" spans="2:12" x14ac:dyDescent="0.2">
      <c r="F16" s="88" t="s">
        <v>135</v>
      </c>
    </row>
    <row r="17" spans="2:14" x14ac:dyDescent="0.2"/>
    <row r="18" spans="2:14" x14ac:dyDescent="0.2"/>
    <row r="19" spans="2:14" x14ac:dyDescent="0.2"/>
    <row r="20" spans="2:14" x14ac:dyDescent="0.2"/>
    <row r="21" spans="2:14" x14ac:dyDescent="0.2"/>
    <row r="22" spans="2:14" x14ac:dyDescent="0.2"/>
    <row r="23" spans="2:14" x14ac:dyDescent="0.2"/>
    <row r="24" spans="2:14" x14ac:dyDescent="0.2"/>
    <row r="25" spans="2:14" x14ac:dyDescent="0.2"/>
    <row r="26" spans="2:14" x14ac:dyDescent="0.2"/>
    <row r="27" spans="2:14" x14ac:dyDescent="0.2"/>
    <row r="28" spans="2:14" x14ac:dyDescent="0.2"/>
    <row r="29" spans="2:14" x14ac:dyDescent="0.2"/>
    <row r="30" spans="2:14" x14ac:dyDescent="0.2"/>
    <row r="31" spans="2:14" ht="15" thickBot="1" x14ac:dyDescent="0.25">
      <c r="C31" s="75" t="str">
        <f>+Aux!Q6</f>
        <v>jul-22</v>
      </c>
      <c r="D31" s="75" t="str">
        <f>+Aux!Q5</f>
        <v>jul-23</v>
      </c>
      <c r="E31" s="89" t="s">
        <v>134</v>
      </c>
    </row>
    <row r="32" spans="2:14" ht="15" thickBot="1" x14ac:dyDescent="0.25">
      <c r="B32" s="90" t="s">
        <v>136</v>
      </c>
      <c r="C32" s="90">
        <f>'CA Informe'!U18</f>
        <v>21783.521675817003</v>
      </c>
      <c r="D32" s="90">
        <f>'CA Informe'!T18</f>
        <v>25261.694790174999</v>
      </c>
      <c r="E32" s="91">
        <f>+D32/C32-1</f>
        <v>0.15966991775344086</v>
      </c>
      <c r="N32" s="168"/>
    </row>
    <row r="33" spans="2:15" x14ac:dyDescent="0.2">
      <c r="B33" s="93" t="str">
        <f>+'1'!A36</f>
        <v>Remuneración a los empleados</v>
      </c>
      <c r="C33" s="94">
        <f>'CA Informe'!U19</f>
        <v>10072.534209759</v>
      </c>
      <c r="D33" s="94">
        <f>'CA Informe'!T19</f>
        <v>10889.474642641</v>
      </c>
      <c r="E33" s="95">
        <f t="shared" ref="E33:E38" si="0">+D33/C33-1</f>
        <v>8.1105749146077821E-2</v>
      </c>
      <c r="F33" s="92"/>
    </row>
    <row r="34" spans="2:15" x14ac:dyDescent="0.2">
      <c r="B34" s="83" t="str">
        <f>+'1'!A37</f>
        <v>Uso de bienes y servicios</v>
      </c>
      <c r="C34" s="83">
        <f>'CA Informe'!U20</f>
        <v>2214.8254692200003</v>
      </c>
      <c r="D34" s="83">
        <f>'CA Informe'!T20</f>
        <v>3025.6809419509996</v>
      </c>
      <c r="E34" s="84">
        <f t="shared" si="0"/>
        <v>0.36610355262735883</v>
      </c>
      <c r="F34" s="84"/>
    </row>
    <row r="35" spans="2:15" x14ac:dyDescent="0.2">
      <c r="B35" s="83" t="str">
        <f>+'1'!A42</f>
        <v>Intereses</v>
      </c>
      <c r="C35" s="83">
        <f>'CA Informe'!U21</f>
        <v>1745.021955878</v>
      </c>
      <c r="D35" s="83">
        <f>'CA Informe'!T21</f>
        <v>2522.2013847819999</v>
      </c>
      <c r="E35" s="84">
        <f t="shared" si="0"/>
        <v>0.4453694271789066</v>
      </c>
      <c r="F35" s="84"/>
      <c r="L35" s="168"/>
      <c r="M35" s="168"/>
    </row>
    <row r="36" spans="2:15" ht="19.149999999999999" customHeight="1" x14ac:dyDescent="0.2">
      <c r="B36" s="83" t="str">
        <f>+'1'!A46</f>
        <v>Donaciones</v>
      </c>
      <c r="C36" s="83">
        <f>'CA Informe'!U22</f>
        <v>2507.6279715430001</v>
      </c>
      <c r="D36" s="83">
        <f>'CA Informe'!T22</f>
        <v>2748.2411374320004</v>
      </c>
      <c r="E36" s="84">
        <f t="shared" si="0"/>
        <v>9.5952497188386943E-2</v>
      </c>
      <c r="F36" s="84"/>
      <c r="M36" s="168"/>
    </row>
    <row r="37" spans="2:15" x14ac:dyDescent="0.2">
      <c r="B37" s="83" t="str">
        <f>+'1'!A56</f>
        <v>Prestaciones sociales</v>
      </c>
      <c r="C37" s="83">
        <f>'CA Informe'!U23</f>
        <v>4147.9663444630005</v>
      </c>
      <c r="D37" s="83">
        <f>'CA Informe'!T23</f>
        <v>5026.7202651850002</v>
      </c>
      <c r="E37" s="84">
        <f t="shared" si="0"/>
        <v>0.21185174800056483</v>
      </c>
      <c r="F37" s="84"/>
      <c r="L37" s="168"/>
      <c r="M37" s="168"/>
      <c r="N37" s="168"/>
    </row>
    <row r="38" spans="2:15" x14ac:dyDescent="0.2">
      <c r="B38" s="96" t="str">
        <f>+'1'!A60</f>
        <v>Otros gastos</v>
      </c>
      <c r="C38" s="96">
        <f>'CA Informe'!U24</f>
        <v>1095.5457249540002</v>
      </c>
      <c r="D38" s="96">
        <f>'CA Informe'!T24</f>
        <v>1049.3764181839999</v>
      </c>
      <c r="E38" s="97">
        <f t="shared" si="0"/>
        <v>-4.2142747416534232E-2</v>
      </c>
      <c r="F38" s="84"/>
      <c r="M38" s="168"/>
      <c r="N38" s="168"/>
    </row>
    <row r="39" spans="2:15" x14ac:dyDescent="0.2">
      <c r="B39" s="98" t="s">
        <v>137</v>
      </c>
      <c r="F39" s="84"/>
      <c r="M39" s="168"/>
      <c r="N39" s="168"/>
    </row>
    <row r="40" spans="2:15" x14ac:dyDescent="0.2">
      <c r="F40" s="74"/>
      <c r="H40" s="179"/>
      <c r="I40" s="180"/>
      <c r="M40" s="168"/>
    </row>
    <row r="41" spans="2:15" x14ac:dyDescent="0.2">
      <c r="H41" s="179"/>
      <c r="I41" s="180"/>
      <c r="M41" s="168"/>
      <c r="N41" s="168"/>
      <c r="O41" s="168"/>
    </row>
    <row r="42" spans="2:15" x14ac:dyDescent="0.2">
      <c r="H42" s="179"/>
      <c r="I42" s="180"/>
      <c r="L42" s="168"/>
      <c r="M42" s="168"/>
    </row>
    <row r="43" spans="2:15" x14ac:dyDescent="0.2">
      <c r="H43" s="181"/>
      <c r="I43" s="180"/>
      <c r="M43" s="168"/>
    </row>
    <row r="44" spans="2:15" x14ac:dyDescent="0.2">
      <c r="H44" s="179"/>
      <c r="I44" s="180"/>
      <c r="M44" s="168"/>
    </row>
    <row r="45" spans="2:15" x14ac:dyDescent="0.2">
      <c r="M45" s="168"/>
      <c r="N45" s="168"/>
    </row>
    <row r="46" spans="2:15" x14ac:dyDescent="0.2">
      <c r="N46" s="168"/>
    </row>
    <row r="47" spans="2:15" x14ac:dyDescent="0.2"/>
    <row r="48" spans="2:15" x14ac:dyDescent="0.2">
      <c r="M48" s="168"/>
    </row>
    <row r="49" spans="8:14" x14ac:dyDescent="0.2">
      <c r="N49" s="168"/>
    </row>
    <row r="50" spans="8:14" x14ac:dyDescent="0.2"/>
    <row r="51" spans="8:14" x14ac:dyDescent="0.2"/>
    <row r="52" spans="8:14" x14ac:dyDescent="0.2"/>
    <row r="53" spans="8:14" x14ac:dyDescent="0.2"/>
    <row r="54" spans="8:14" ht="15" x14ac:dyDescent="0.25">
      <c r="J54" s="178"/>
    </row>
    <row r="55" spans="8:14" ht="15" hidden="1" x14ac:dyDescent="0.25">
      <c r="J55" s="178"/>
    </row>
    <row r="56" spans="8:14" ht="15" hidden="1" x14ac:dyDescent="0.25">
      <c r="J56" s="178"/>
    </row>
    <row r="57" spans="8:14" ht="15" hidden="1" x14ac:dyDescent="0.25">
      <c r="J57" s="178"/>
    </row>
    <row r="58" spans="8:14" ht="15" hidden="1" x14ac:dyDescent="0.25">
      <c r="J58" s="178"/>
    </row>
    <row r="59" spans="8:14" ht="15" hidden="1" x14ac:dyDescent="0.25">
      <c r="H59" s="177"/>
      <c r="I59" s="177"/>
      <c r="J59" s="178"/>
    </row>
    <row r="60" spans="8:14" ht="15" hidden="1" x14ac:dyDescent="0.25">
      <c r="H60" s="177"/>
      <c r="I60" s="177"/>
      <c r="J60" s="178"/>
    </row>
    <row r="61" spans="8:14" ht="15" hidden="1" x14ac:dyDescent="0.25">
      <c r="H61" s="177"/>
      <c r="I61" s="177"/>
      <c r="J61" s="178"/>
    </row>
    <row r="62" spans="8:14" ht="15" hidden="1" x14ac:dyDescent="0.25">
      <c r="H62" s="177"/>
      <c r="I62" s="177"/>
      <c r="J62" s="178"/>
    </row>
    <row r="63" spans="8:14" ht="15" hidden="1" x14ac:dyDescent="0.25">
      <c r="H63" s="177"/>
      <c r="I63" s="177"/>
      <c r="J63" s="178"/>
    </row>
    <row r="64" spans="8:14" ht="15" hidden="1" x14ac:dyDescent="0.25">
      <c r="H64" s="177"/>
      <c r="I64" s="177"/>
      <c r="J64" s="178"/>
    </row>
    <row r="65" spans="8:10" ht="15" hidden="1" x14ac:dyDescent="0.25">
      <c r="H65" s="177"/>
      <c r="I65" s="177"/>
      <c r="J65" s="178"/>
    </row>
    <row r="66" spans="8:10" ht="15" hidden="1" x14ac:dyDescent="0.25">
      <c r="H66" s="177"/>
      <c r="I66" s="177"/>
      <c r="J66" s="178"/>
    </row>
    <row r="67" spans="8:10" ht="15" hidden="1" x14ac:dyDescent="0.25">
      <c r="H67" s="177"/>
      <c r="I67" s="177"/>
      <c r="J67" s="178"/>
    </row>
    <row r="68" spans="8:10" hidden="1" x14ac:dyDescent="0.2">
      <c r="H68" s="176"/>
      <c r="I68" s="176"/>
    </row>
    <row r="69" spans="8:10" hidden="1" x14ac:dyDescent="0.2">
      <c r="H69" s="176"/>
      <c r="I69" s="176"/>
    </row>
  </sheetData>
  <mergeCells count="2">
    <mergeCell ref="B6:J6"/>
    <mergeCell ref="B7:J7"/>
  </mergeCells>
  <hyperlinks>
    <hyperlink ref="L2" location="'1'!A1" display="SITUFIN Acumulado" xr:uid="{00000000-0004-0000-0000-000000000000}"/>
    <hyperlink ref="L3" location="'2'!A1" display="SITUFIN por mes" xr:uid="{00000000-0004-0000-0000-000001000000}"/>
  </hyperlink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R137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J1" sqref="J1"/>
    </sheetView>
  </sheetViews>
  <sheetFormatPr baseColWidth="10" defaultColWidth="0" defaultRowHeight="14.25" zeroHeight="1" outlineLevelRow="2" x14ac:dyDescent="0.2"/>
  <cols>
    <col min="1" max="1" width="53.7109375" style="103" customWidth="1"/>
    <col min="2" max="2" width="12.28515625" style="103" bestFit="1" customWidth="1"/>
    <col min="3" max="3" width="11.42578125" style="136" customWidth="1"/>
    <col min="4" max="4" width="9.7109375" style="103" bestFit="1" customWidth="1"/>
    <col min="5" max="5" width="12.28515625" style="103" bestFit="1" customWidth="1"/>
    <col min="6" max="6" width="10.85546875" style="110" customWidth="1"/>
    <col min="7" max="7" width="8.28515625" style="103" bestFit="1" customWidth="1"/>
    <col min="8" max="8" width="9.140625" style="103" bestFit="1" customWidth="1"/>
    <col min="9" max="9" width="1.85546875" style="103" customWidth="1"/>
    <col min="10" max="10" width="17.7109375" style="103" bestFit="1" customWidth="1"/>
    <col min="11" max="256" width="12.28515625" style="103" hidden="1"/>
    <col min="257" max="257" width="53.7109375" style="103" hidden="1"/>
    <col min="258" max="258" width="12.28515625" style="103" hidden="1"/>
    <col min="259" max="259" width="10.5703125" style="103" hidden="1"/>
    <col min="260" max="260" width="9.7109375" style="103" hidden="1"/>
    <col min="261" max="261" width="12.28515625" style="103" hidden="1"/>
    <col min="262" max="262" width="9.28515625" style="103" hidden="1"/>
    <col min="263" max="263" width="8.28515625" style="103" hidden="1"/>
    <col min="264" max="264" width="9.140625" style="103" hidden="1"/>
    <col min="265" max="265" width="14" style="103" hidden="1"/>
    <col min="266" max="266" width="17.7109375" style="103" hidden="1"/>
    <col min="267" max="512" width="12.28515625" style="103" hidden="1"/>
    <col min="513" max="513" width="53.7109375" style="103" hidden="1"/>
    <col min="514" max="514" width="12.28515625" style="103" hidden="1"/>
    <col min="515" max="515" width="10.5703125" style="103" hidden="1"/>
    <col min="516" max="516" width="9.7109375" style="103" hidden="1"/>
    <col min="517" max="517" width="12.28515625" style="103" hidden="1"/>
    <col min="518" max="518" width="9.28515625" style="103" hidden="1"/>
    <col min="519" max="519" width="8.28515625" style="103" hidden="1"/>
    <col min="520" max="520" width="9.140625" style="103" hidden="1"/>
    <col min="521" max="521" width="14" style="103" hidden="1"/>
    <col min="522" max="522" width="17.7109375" style="103" hidden="1"/>
    <col min="523" max="768" width="12.28515625" style="103" hidden="1"/>
    <col min="769" max="769" width="53.7109375" style="103" hidden="1"/>
    <col min="770" max="770" width="12.28515625" style="103" hidden="1"/>
    <col min="771" max="771" width="10.5703125" style="103" hidden="1"/>
    <col min="772" max="772" width="9.7109375" style="103" hidden="1"/>
    <col min="773" max="773" width="12.28515625" style="103" hidden="1"/>
    <col min="774" max="774" width="9.28515625" style="103" hidden="1"/>
    <col min="775" max="775" width="8.28515625" style="103" hidden="1"/>
    <col min="776" max="776" width="9.140625" style="103" hidden="1"/>
    <col min="777" max="777" width="14" style="103" hidden="1"/>
    <col min="778" max="778" width="17.7109375" style="103" hidden="1"/>
    <col min="779" max="1024" width="12.28515625" style="103" hidden="1"/>
    <col min="1025" max="1025" width="53.7109375" style="103" hidden="1"/>
    <col min="1026" max="1026" width="12.28515625" style="103" hidden="1"/>
    <col min="1027" max="1027" width="10.5703125" style="103" hidden="1"/>
    <col min="1028" max="1028" width="9.7109375" style="103" hidden="1"/>
    <col min="1029" max="1029" width="12.28515625" style="103" hidden="1"/>
    <col min="1030" max="1030" width="9.28515625" style="103" hidden="1"/>
    <col min="1031" max="1031" width="8.28515625" style="103" hidden="1"/>
    <col min="1032" max="1032" width="9.140625" style="103" hidden="1"/>
    <col min="1033" max="1033" width="14" style="103" hidden="1"/>
    <col min="1034" max="1034" width="17.7109375" style="103" hidden="1"/>
    <col min="1035" max="1280" width="12.28515625" style="103" hidden="1"/>
    <col min="1281" max="1281" width="53.7109375" style="103" hidden="1"/>
    <col min="1282" max="1282" width="12.28515625" style="103" hidden="1"/>
    <col min="1283" max="1283" width="10.5703125" style="103" hidden="1"/>
    <col min="1284" max="1284" width="9.7109375" style="103" hidden="1"/>
    <col min="1285" max="1285" width="12.28515625" style="103" hidden="1"/>
    <col min="1286" max="1286" width="9.28515625" style="103" hidden="1"/>
    <col min="1287" max="1287" width="8.28515625" style="103" hidden="1"/>
    <col min="1288" max="1288" width="9.140625" style="103" hidden="1"/>
    <col min="1289" max="1289" width="14" style="103" hidden="1"/>
    <col min="1290" max="1290" width="17.7109375" style="103" hidden="1"/>
    <col min="1291" max="1536" width="12.28515625" style="103" hidden="1"/>
    <col min="1537" max="1537" width="53.7109375" style="103" hidden="1"/>
    <col min="1538" max="1538" width="12.28515625" style="103" hidden="1"/>
    <col min="1539" max="1539" width="10.5703125" style="103" hidden="1"/>
    <col min="1540" max="1540" width="9.7109375" style="103" hidden="1"/>
    <col min="1541" max="1541" width="12.28515625" style="103" hidden="1"/>
    <col min="1542" max="1542" width="9.28515625" style="103" hidden="1"/>
    <col min="1543" max="1543" width="8.28515625" style="103" hidden="1"/>
    <col min="1544" max="1544" width="9.140625" style="103" hidden="1"/>
    <col min="1545" max="1545" width="14" style="103" hidden="1"/>
    <col min="1546" max="1546" width="17.7109375" style="103" hidden="1"/>
    <col min="1547" max="1792" width="12.28515625" style="103" hidden="1"/>
    <col min="1793" max="1793" width="53.7109375" style="103" hidden="1"/>
    <col min="1794" max="1794" width="12.28515625" style="103" hidden="1"/>
    <col min="1795" max="1795" width="10.5703125" style="103" hidden="1"/>
    <col min="1796" max="1796" width="9.7109375" style="103" hidden="1"/>
    <col min="1797" max="1797" width="12.28515625" style="103" hidden="1"/>
    <col min="1798" max="1798" width="9.28515625" style="103" hidden="1"/>
    <col min="1799" max="1799" width="8.28515625" style="103" hidden="1"/>
    <col min="1800" max="1800" width="9.140625" style="103" hidden="1"/>
    <col min="1801" max="1801" width="14" style="103" hidden="1"/>
    <col min="1802" max="1802" width="17.7109375" style="103" hidden="1"/>
    <col min="1803" max="2048" width="12.28515625" style="103" hidden="1"/>
    <col min="2049" max="2049" width="53.7109375" style="103" hidden="1"/>
    <col min="2050" max="2050" width="12.28515625" style="103" hidden="1"/>
    <col min="2051" max="2051" width="10.5703125" style="103" hidden="1"/>
    <col min="2052" max="2052" width="9.7109375" style="103" hidden="1"/>
    <col min="2053" max="2053" width="12.28515625" style="103" hidden="1"/>
    <col min="2054" max="2054" width="9.28515625" style="103" hidden="1"/>
    <col min="2055" max="2055" width="8.28515625" style="103" hidden="1"/>
    <col min="2056" max="2056" width="9.140625" style="103" hidden="1"/>
    <col min="2057" max="2057" width="14" style="103" hidden="1"/>
    <col min="2058" max="2058" width="17.7109375" style="103" hidden="1"/>
    <col min="2059" max="2304" width="12.28515625" style="103" hidden="1"/>
    <col min="2305" max="2305" width="53.7109375" style="103" hidden="1"/>
    <col min="2306" max="2306" width="12.28515625" style="103" hidden="1"/>
    <col min="2307" max="2307" width="10.5703125" style="103" hidden="1"/>
    <col min="2308" max="2308" width="9.7109375" style="103" hidden="1"/>
    <col min="2309" max="2309" width="12.28515625" style="103" hidden="1"/>
    <col min="2310" max="2310" width="9.28515625" style="103" hidden="1"/>
    <col min="2311" max="2311" width="8.28515625" style="103" hidden="1"/>
    <col min="2312" max="2312" width="9.140625" style="103" hidden="1"/>
    <col min="2313" max="2313" width="14" style="103" hidden="1"/>
    <col min="2314" max="2314" width="17.7109375" style="103" hidden="1"/>
    <col min="2315" max="2560" width="12.28515625" style="103" hidden="1"/>
    <col min="2561" max="2561" width="53.7109375" style="103" hidden="1"/>
    <col min="2562" max="2562" width="12.28515625" style="103" hidden="1"/>
    <col min="2563" max="2563" width="10.5703125" style="103" hidden="1"/>
    <col min="2564" max="2564" width="9.7109375" style="103" hidden="1"/>
    <col min="2565" max="2565" width="12.28515625" style="103" hidden="1"/>
    <col min="2566" max="2566" width="9.28515625" style="103" hidden="1"/>
    <col min="2567" max="2567" width="8.28515625" style="103" hidden="1"/>
    <col min="2568" max="2568" width="9.140625" style="103" hidden="1"/>
    <col min="2569" max="2569" width="14" style="103" hidden="1"/>
    <col min="2570" max="2570" width="17.7109375" style="103" hidden="1"/>
    <col min="2571" max="2816" width="12.28515625" style="103" hidden="1"/>
    <col min="2817" max="2817" width="53.7109375" style="103" hidden="1"/>
    <col min="2818" max="2818" width="12.28515625" style="103" hidden="1"/>
    <col min="2819" max="2819" width="10.5703125" style="103" hidden="1"/>
    <col min="2820" max="2820" width="9.7109375" style="103" hidden="1"/>
    <col min="2821" max="2821" width="12.28515625" style="103" hidden="1"/>
    <col min="2822" max="2822" width="9.28515625" style="103" hidden="1"/>
    <col min="2823" max="2823" width="8.28515625" style="103" hidden="1"/>
    <col min="2824" max="2824" width="9.140625" style="103" hidden="1"/>
    <col min="2825" max="2825" width="14" style="103" hidden="1"/>
    <col min="2826" max="2826" width="17.7109375" style="103" hidden="1"/>
    <col min="2827" max="3072" width="12.28515625" style="103" hidden="1"/>
    <col min="3073" max="3073" width="53.7109375" style="103" hidden="1"/>
    <col min="3074" max="3074" width="12.28515625" style="103" hidden="1"/>
    <col min="3075" max="3075" width="10.5703125" style="103" hidden="1"/>
    <col min="3076" max="3076" width="9.7109375" style="103" hidden="1"/>
    <col min="3077" max="3077" width="12.28515625" style="103" hidden="1"/>
    <col min="3078" max="3078" width="9.28515625" style="103" hidden="1"/>
    <col min="3079" max="3079" width="8.28515625" style="103" hidden="1"/>
    <col min="3080" max="3080" width="9.140625" style="103" hidden="1"/>
    <col min="3081" max="3081" width="14" style="103" hidden="1"/>
    <col min="3082" max="3082" width="17.7109375" style="103" hidden="1"/>
    <col min="3083" max="3328" width="12.28515625" style="103" hidden="1"/>
    <col min="3329" max="3329" width="53.7109375" style="103" hidden="1"/>
    <col min="3330" max="3330" width="12.28515625" style="103" hidden="1"/>
    <col min="3331" max="3331" width="10.5703125" style="103" hidden="1"/>
    <col min="3332" max="3332" width="9.7109375" style="103" hidden="1"/>
    <col min="3333" max="3333" width="12.28515625" style="103" hidden="1"/>
    <col min="3334" max="3334" width="9.28515625" style="103" hidden="1"/>
    <col min="3335" max="3335" width="8.28515625" style="103" hidden="1"/>
    <col min="3336" max="3336" width="9.140625" style="103" hidden="1"/>
    <col min="3337" max="3337" width="14" style="103" hidden="1"/>
    <col min="3338" max="3338" width="17.7109375" style="103" hidden="1"/>
    <col min="3339" max="3584" width="12.28515625" style="103" hidden="1"/>
    <col min="3585" max="3585" width="53.7109375" style="103" hidden="1"/>
    <col min="3586" max="3586" width="12.28515625" style="103" hidden="1"/>
    <col min="3587" max="3587" width="10.5703125" style="103" hidden="1"/>
    <col min="3588" max="3588" width="9.7109375" style="103" hidden="1"/>
    <col min="3589" max="3589" width="12.28515625" style="103" hidden="1"/>
    <col min="3590" max="3590" width="9.28515625" style="103" hidden="1"/>
    <col min="3591" max="3591" width="8.28515625" style="103" hidden="1"/>
    <col min="3592" max="3592" width="9.140625" style="103" hidden="1"/>
    <col min="3593" max="3593" width="14" style="103" hidden="1"/>
    <col min="3594" max="3594" width="17.7109375" style="103" hidden="1"/>
    <col min="3595" max="3840" width="12.28515625" style="103" hidden="1"/>
    <col min="3841" max="3841" width="53.7109375" style="103" hidden="1"/>
    <col min="3842" max="3842" width="12.28515625" style="103" hidden="1"/>
    <col min="3843" max="3843" width="10.5703125" style="103" hidden="1"/>
    <col min="3844" max="3844" width="9.7109375" style="103" hidden="1"/>
    <col min="3845" max="3845" width="12.28515625" style="103" hidden="1"/>
    <col min="3846" max="3846" width="9.28515625" style="103" hidden="1"/>
    <col min="3847" max="3847" width="8.28515625" style="103" hidden="1"/>
    <col min="3848" max="3848" width="9.140625" style="103" hidden="1"/>
    <col min="3849" max="3849" width="14" style="103" hidden="1"/>
    <col min="3850" max="3850" width="17.7109375" style="103" hidden="1"/>
    <col min="3851" max="4096" width="12.28515625" style="103" hidden="1"/>
    <col min="4097" max="4097" width="53.7109375" style="103" hidden="1"/>
    <col min="4098" max="4098" width="12.28515625" style="103" hidden="1"/>
    <col min="4099" max="4099" width="10.5703125" style="103" hidden="1"/>
    <col min="4100" max="4100" width="9.7109375" style="103" hidden="1"/>
    <col min="4101" max="4101" width="12.28515625" style="103" hidden="1"/>
    <col min="4102" max="4102" width="9.28515625" style="103" hidden="1"/>
    <col min="4103" max="4103" width="8.28515625" style="103" hidden="1"/>
    <col min="4104" max="4104" width="9.140625" style="103" hidden="1"/>
    <col min="4105" max="4105" width="14" style="103" hidden="1"/>
    <col min="4106" max="4106" width="17.7109375" style="103" hidden="1"/>
    <col min="4107" max="4352" width="12.28515625" style="103" hidden="1"/>
    <col min="4353" max="4353" width="53.7109375" style="103" hidden="1"/>
    <col min="4354" max="4354" width="12.28515625" style="103" hidden="1"/>
    <col min="4355" max="4355" width="10.5703125" style="103" hidden="1"/>
    <col min="4356" max="4356" width="9.7109375" style="103" hidden="1"/>
    <col min="4357" max="4357" width="12.28515625" style="103" hidden="1"/>
    <col min="4358" max="4358" width="9.28515625" style="103" hidden="1"/>
    <col min="4359" max="4359" width="8.28515625" style="103" hidden="1"/>
    <col min="4360" max="4360" width="9.140625" style="103" hidden="1"/>
    <col min="4361" max="4361" width="14" style="103" hidden="1"/>
    <col min="4362" max="4362" width="17.7109375" style="103" hidden="1"/>
    <col min="4363" max="4608" width="12.28515625" style="103" hidden="1"/>
    <col min="4609" max="4609" width="53.7109375" style="103" hidden="1"/>
    <col min="4610" max="4610" width="12.28515625" style="103" hidden="1"/>
    <col min="4611" max="4611" width="10.5703125" style="103" hidden="1"/>
    <col min="4612" max="4612" width="9.7109375" style="103" hidden="1"/>
    <col min="4613" max="4613" width="12.28515625" style="103" hidden="1"/>
    <col min="4614" max="4614" width="9.28515625" style="103" hidden="1"/>
    <col min="4615" max="4615" width="8.28515625" style="103" hidden="1"/>
    <col min="4616" max="4616" width="9.140625" style="103" hidden="1"/>
    <col min="4617" max="4617" width="14" style="103" hidden="1"/>
    <col min="4618" max="4618" width="17.7109375" style="103" hidden="1"/>
    <col min="4619" max="4864" width="12.28515625" style="103" hidden="1"/>
    <col min="4865" max="4865" width="53.7109375" style="103" hidden="1"/>
    <col min="4866" max="4866" width="12.28515625" style="103" hidden="1"/>
    <col min="4867" max="4867" width="10.5703125" style="103" hidden="1"/>
    <col min="4868" max="4868" width="9.7109375" style="103" hidden="1"/>
    <col min="4869" max="4869" width="12.28515625" style="103" hidden="1"/>
    <col min="4870" max="4870" width="9.28515625" style="103" hidden="1"/>
    <col min="4871" max="4871" width="8.28515625" style="103" hidden="1"/>
    <col min="4872" max="4872" width="9.140625" style="103" hidden="1"/>
    <col min="4873" max="4873" width="14" style="103" hidden="1"/>
    <col min="4874" max="4874" width="17.7109375" style="103" hidden="1"/>
    <col min="4875" max="5120" width="12.28515625" style="103" hidden="1"/>
    <col min="5121" max="5121" width="53.7109375" style="103" hidden="1"/>
    <col min="5122" max="5122" width="12.28515625" style="103" hidden="1"/>
    <col min="5123" max="5123" width="10.5703125" style="103" hidden="1"/>
    <col min="5124" max="5124" width="9.7109375" style="103" hidden="1"/>
    <col min="5125" max="5125" width="12.28515625" style="103" hidden="1"/>
    <col min="5126" max="5126" width="9.28515625" style="103" hidden="1"/>
    <col min="5127" max="5127" width="8.28515625" style="103" hidden="1"/>
    <col min="5128" max="5128" width="9.140625" style="103" hidden="1"/>
    <col min="5129" max="5129" width="14" style="103" hidden="1"/>
    <col min="5130" max="5130" width="17.7109375" style="103" hidden="1"/>
    <col min="5131" max="5376" width="12.28515625" style="103" hidden="1"/>
    <col min="5377" max="5377" width="53.7109375" style="103" hidden="1"/>
    <col min="5378" max="5378" width="12.28515625" style="103" hidden="1"/>
    <col min="5379" max="5379" width="10.5703125" style="103" hidden="1"/>
    <col min="5380" max="5380" width="9.7109375" style="103" hidden="1"/>
    <col min="5381" max="5381" width="12.28515625" style="103" hidden="1"/>
    <col min="5382" max="5382" width="9.28515625" style="103" hidden="1"/>
    <col min="5383" max="5383" width="8.28515625" style="103" hidden="1"/>
    <col min="5384" max="5384" width="9.140625" style="103" hidden="1"/>
    <col min="5385" max="5385" width="14" style="103" hidden="1"/>
    <col min="5386" max="5386" width="17.7109375" style="103" hidden="1"/>
    <col min="5387" max="5632" width="12.28515625" style="103" hidden="1"/>
    <col min="5633" max="5633" width="53.7109375" style="103" hidden="1"/>
    <col min="5634" max="5634" width="12.28515625" style="103" hidden="1"/>
    <col min="5635" max="5635" width="10.5703125" style="103" hidden="1"/>
    <col min="5636" max="5636" width="9.7109375" style="103" hidden="1"/>
    <col min="5637" max="5637" width="12.28515625" style="103" hidden="1"/>
    <col min="5638" max="5638" width="9.28515625" style="103" hidden="1"/>
    <col min="5639" max="5639" width="8.28515625" style="103" hidden="1"/>
    <col min="5640" max="5640" width="9.140625" style="103" hidden="1"/>
    <col min="5641" max="5641" width="14" style="103" hidden="1"/>
    <col min="5642" max="5642" width="17.7109375" style="103" hidden="1"/>
    <col min="5643" max="5888" width="12.28515625" style="103" hidden="1"/>
    <col min="5889" max="5889" width="53.7109375" style="103" hidden="1"/>
    <col min="5890" max="5890" width="12.28515625" style="103" hidden="1"/>
    <col min="5891" max="5891" width="10.5703125" style="103" hidden="1"/>
    <col min="5892" max="5892" width="9.7109375" style="103" hidden="1"/>
    <col min="5893" max="5893" width="12.28515625" style="103" hidden="1"/>
    <col min="5894" max="5894" width="9.28515625" style="103" hidden="1"/>
    <col min="5895" max="5895" width="8.28515625" style="103" hidden="1"/>
    <col min="5896" max="5896" width="9.140625" style="103" hidden="1"/>
    <col min="5897" max="5897" width="14" style="103" hidden="1"/>
    <col min="5898" max="5898" width="17.7109375" style="103" hidden="1"/>
    <col min="5899" max="6144" width="12.28515625" style="103" hidden="1"/>
    <col min="6145" max="6145" width="53.7109375" style="103" hidden="1"/>
    <col min="6146" max="6146" width="12.28515625" style="103" hidden="1"/>
    <col min="6147" max="6147" width="10.5703125" style="103" hidden="1"/>
    <col min="6148" max="6148" width="9.7109375" style="103" hidden="1"/>
    <col min="6149" max="6149" width="12.28515625" style="103" hidden="1"/>
    <col min="6150" max="6150" width="9.28515625" style="103" hidden="1"/>
    <col min="6151" max="6151" width="8.28515625" style="103" hidden="1"/>
    <col min="6152" max="6152" width="9.140625" style="103" hidden="1"/>
    <col min="6153" max="6153" width="14" style="103" hidden="1"/>
    <col min="6154" max="6154" width="17.7109375" style="103" hidden="1"/>
    <col min="6155" max="6400" width="12.28515625" style="103" hidden="1"/>
    <col min="6401" max="6401" width="53.7109375" style="103" hidden="1"/>
    <col min="6402" max="6402" width="12.28515625" style="103" hidden="1"/>
    <col min="6403" max="6403" width="10.5703125" style="103" hidden="1"/>
    <col min="6404" max="6404" width="9.7109375" style="103" hidden="1"/>
    <col min="6405" max="6405" width="12.28515625" style="103" hidden="1"/>
    <col min="6406" max="6406" width="9.28515625" style="103" hidden="1"/>
    <col min="6407" max="6407" width="8.28515625" style="103" hidden="1"/>
    <col min="6408" max="6408" width="9.140625" style="103" hidden="1"/>
    <col min="6409" max="6409" width="14" style="103" hidden="1"/>
    <col min="6410" max="6410" width="17.7109375" style="103" hidden="1"/>
    <col min="6411" max="6656" width="12.28515625" style="103" hidden="1"/>
    <col min="6657" max="6657" width="53.7109375" style="103" hidden="1"/>
    <col min="6658" max="6658" width="12.28515625" style="103" hidden="1"/>
    <col min="6659" max="6659" width="10.5703125" style="103" hidden="1"/>
    <col min="6660" max="6660" width="9.7109375" style="103" hidden="1"/>
    <col min="6661" max="6661" width="12.28515625" style="103" hidden="1"/>
    <col min="6662" max="6662" width="9.28515625" style="103" hidden="1"/>
    <col min="6663" max="6663" width="8.28515625" style="103" hidden="1"/>
    <col min="6664" max="6664" width="9.140625" style="103" hidden="1"/>
    <col min="6665" max="6665" width="14" style="103" hidden="1"/>
    <col min="6666" max="6666" width="17.7109375" style="103" hidden="1"/>
    <col min="6667" max="6912" width="12.28515625" style="103" hidden="1"/>
    <col min="6913" max="6913" width="53.7109375" style="103" hidden="1"/>
    <col min="6914" max="6914" width="12.28515625" style="103" hidden="1"/>
    <col min="6915" max="6915" width="10.5703125" style="103" hidden="1"/>
    <col min="6916" max="6916" width="9.7109375" style="103" hidden="1"/>
    <col min="6917" max="6917" width="12.28515625" style="103" hidden="1"/>
    <col min="6918" max="6918" width="9.28515625" style="103" hidden="1"/>
    <col min="6919" max="6919" width="8.28515625" style="103" hidden="1"/>
    <col min="6920" max="6920" width="9.140625" style="103" hidden="1"/>
    <col min="6921" max="6921" width="14" style="103" hidden="1"/>
    <col min="6922" max="6922" width="17.7109375" style="103" hidden="1"/>
    <col min="6923" max="7168" width="12.28515625" style="103" hidden="1"/>
    <col min="7169" max="7169" width="53.7109375" style="103" hidden="1"/>
    <col min="7170" max="7170" width="12.28515625" style="103" hidden="1"/>
    <col min="7171" max="7171" width="10.5703125" style="103" hidden="1"/>
    <col min="7172" max="7172" width="9.7109375" style="103" hidden="1"/>
    <col min="7173" max="7173" width="12.28515625" style="103" hidden="1"/>
    <col min="7174" max="7174" width="9.28515625" style="103" hidden="1"/>
    <col min="7175" max="7175" width="8.28515625" style="103" hidden="1"/>
    <col min="7176" max="7176" width="9.140625" style="103" hidden="1"/>
    <col min="7177" max="7177" width="14" style="103" hidden="1"/>
    <col min="7178" max="7178" width="17.7109375" style="103" hidden="1"/>
    <col min="7179" max="7424" width="12.28515625" style="103" hidden="1"/>
    <col min="7425" max="7425" width="53.7109375" style="103" hidden="1"/>
    <col min="7426" max="7426" width="12.28515625" style="103" hidden="1"/>
    <col min="7427" max="7427" width="10.5703125" style="103" hidden="1"/>
    <col min="7428" max="7428" width="9.7109375" style="103" hidden="1"/>
    <col min="7429" max="7429" width="12.28515625" style="103" hidden="1"/>
    <col min="7430" max="7430" width="9.28515625" style="103" hidden="1"/>
    <col min="7431" max="7431" width="8.28515625" style="103" hidden="1"/>
    <col min="7432" max="7432" width="9.140625" style="103" hidden="1"/>
    <col min="7433" max="7433" width="14" style="103" hidden="1"/>
    <col min="7434" max="7434" width="17.7109375" style="103" hidden="1"/>
    <col min="7435" max="7680" width="12.28515625" style="103" hidden="1"/>
    <col min="7681" max="7681" width="53.7109375" style="103" hidden="1"/>
    <col min="7682" max="7682" width="12.28515625" style="103" hidden="1"/>
    <col min="7683" max="7683" width="10.5703125" style="103" hidden="1"/>
    <col min="7684" max="7684" width="9.7109375" style="103" hidden="1"/>
    <col min="7685" max="7685" width="12.28515625" style="103" hidden="1"/>
    <col min="7686" max="7686" width="9.28515625" style="103" hidden="1"/>
    <col min="7687" max="7687" width="8.28515625" style="103" hidden="1"/>
    <col min="7688" max="7688" width="9.140625" style="103" hidden="1"/>
    <col min="7689" max="7689" width="14" style="103" hidden="1"/>
    <col min="7690" max="7690" width="17.7109375" style="103" hidden="1"/>
    <col min="7691" max="7936" width="12.28515625" style="103" hidden="1"/>
    <col min="7937" max="7937" width="53.7109375" style="103" hidden="1"/>
    <col min="7938" max="7938" width="12.28515625" style="103" hidden="1"/>
    <col min="7939" max="7939" width="10.5703125" style="103" hidden="1"/>
    <col min="7940" max="7940" width="9.7109375" style="103" hidden="1"/>
    <col min="7941" max="7941" width="12.28515625" style="103" hidden="1"/>
    <col min="7942" max="7942" width="9.28515625" style="103" hidden="1"/>
    <col min="7943" max="7943" width="8.28515625" style="103" hidden="1"/>
    <col min="7944" max="7944" width="9.140625" style="103" hidden="1"/>
    <col min="7945" max="7945" width="14" style="103" hidden="1"/>
    <col min="7946" max="7946" width="17.7109375" style="103" hidden="1"/>
    <col min="7947" max="8192" width="12.28515625" style="103" hidden="1"/>
    <col min="8193" max="8193" width="53.7109375" style="103" hidden="1"/>
    <col min="8194" max="8194" width="12.28515625" style="103" hidden="1"/>
    <col min="8195" max="8195" width="10.5703125" style="103" hidden="1"/>
    <col min="8196" max="8196" width="9.7109375" style="103" hidden="1"/>
    <col min="8197" max="8197" width="12.28515625" style="103" hidden="1"/>
    <col min="8198" max="8198" width="9.28515625" style="103" hidden="1"/>
    <col min="8199" max="8199" width="8.28515625" style="103" hidden="1"/>
    <col min="8200" max="8200" width="9.140625" style="103" hidden="1"/>
    <col min="8201" max="8201" width="14" style="103" hidden="1"/>
    <col min="8202" max="8202" width="17.7109375" style="103" hidden="1"/>
    <col min="8203" max="8448" width="12.28515625" style="103" hidden="1"/>
    <col min="8449" max="8449" width="53.7109375" style="103" hidden="1"/>
    <col min="8450" max="8450" width="12.28515625" style="103" hidden="1"/>
    <col min="8451" max="8451" width="10.5703125" style="103" hidden="1"/>
    <col min="8452" max="8452" width="9.7109375" style="103" hidden="1"/>
    <col min="8453" max="8453" width="12.28515625" style="103" hidden="1"/>
    <col min="8454" max="8454" width="9.28515625" style="103" hidden="1"/>
    <col min="8455" max="8455" width="8.28515625" style="103" hidden="1"/>
    <col min="8456" max="8456" width="9.140625" style="103" hidden="1"/>
    <col min="8457" max="8457" width="14" style="103" hidden="1"/>
    <col min="8458" max="8458" width="17.7109375" style="103" hidden="1"/>
    <col min="8459" max="8704" width="12.28515625" style="103" hidden="1"/>
    <col min="8705" max="8705" width="53.7109375" style="103" hidden="1"/>
    <col min="8706" max="8706" width="12.28515625" style="103" hidden="1"/>
    <col min="8707" max="8707" width="10.5703125" style="103" hidden="1"/>
    <col min="8708" max="8708" width="9.7109375" style="103" hidden="1"/>
    <col min="8709" max="8709" width="12.28515625" style="103" hidden="1"/>
    <col min="8710" max="8710" width="9.28515625" style="103" hidden="1"/>
    <col min="8711" max="8711" width="8.28515625" style="103" hidden="1"/>
    <col min="8712" max="8712" width="9.140625" style="103" hidden="1"/>
    <col min="8713" max="8713" width="14" style="103" hidden="1"/>
    <col min="8714" max="8714" width="17.7109375" style="103" hidden="1"/>
    <col min="8715" max="8960" width="12.28515625" style="103" hidden="1"/>
    <col min="8961" max="8961" width="53.7109375" style="103" hidden="1"/>
    <col min="8962" max="8962" width="12.28515625" style="103" hidden="1"/>
    <col min="8963" max="8963" width="10.5703125" style="103" hidden="1"/>
    <col min="8964" max="8964" width="9.7109375" style="103" hidden="1"/>
    <col min="8965" max="8965" width="12.28515625" style="103" hidden="1"/>
    <col min="8966" max="8966" width="9.28515625" style="103" hidden="1"/>
    <col min="8967" max="8967" width="8.28515625" style="103" hidden="1"/>
    <col min="8968" max="8968" width="9.140625" style="103" hidden="1"/>
    <col min="8969" max="8969" width="14" style="103" hidden="1"/>
    <col min="8970" max="8970" width="17.7109375" style="103" hidden="1"/>
    <col min="8971" max="9216" width="12.28515625" style="103" hidden="1"/>
    <col min="9217" max="9217" width="53.7109375" style="103" hidden="1"/>
    <col min="9218" max="9218" width="12.28515625" style="103" hidden="1"/>
    <col min="9219" max="9219" width="10.5703125" style="103" hidden="1"/>
    <col min="9220" max="9220" width="9.7109375" style="103" hidden="1"/>
    <col min="9221" max="9221" width="12.28515625" style="103" hidden="1"/>
    <col min="9222" max="9222" width="9.28515625" style="103" hidden="1"/>
    <col min="9223" max="9223" width="8.28515625" style="103" hidden="1"/>
    <col min="9224" max="9224" width="9.140625" style="103" hidden="1"/>
    <col min="9225" max="9225" width="14" style="103" hidden="1"/>
    <col min="9226" max="9226" width="17.7109375" style="103" hidden="1"/>
    <col min="9227" max="9472" width="12.28515625" style="103" hidden="1"/>
    <col min="9473" max="9473" width="53.7109375" style="103" hidden="1"/>
    <col min="9474" max="9474" width="12.28515625" style="103" hidden="1"/>
    <col min="9475" max="9475" width="10.5703125" style="103" hidden="1"/>
    <col min="9476" max="9476" width="9.7109375" style="103" hidden="1"/>
    <col min="9477" max="9477" width="12.28515625" style="103" hidden="1"/>
    <col min="9478" max="9478" width="9.28515625" style="103" hidden="1"/>
    <col min="9479" max="9479" width="8.28515625" style="103" hidden="1"/>
    <col min="9480" max="9480" width="9.140625" style="103" hidden="1"/>
    <col min="9481" max="9481" width="14" style="103" hidden="1"/>
    <col min="9482" max="9482" width="17.7109375" style="103" hidden="1"/>
    <col min="9483" max="9728" width="12.28515625" style="103" hidden="1"/>
    <col min="9729" max="9729" width="53.7109375" style="103" hidden="1"/>
    <col min="9730" max="9730" width="12.28515625" style="103" hidden="1"/>
    <col min="9731" max="9731" width="10.5703125" style="103" hidden="1"/>
    <col min="9732" max="9732" width="9.7109375" style="103" hidden="1"/>
    <col min="9733" max="9733" width="12.28515625" style="103" hidden="1"/>
    <col min="9734" max="9734" width="9.28515625" style="103" hidden="1"/>
    <col min="9735" max="9735" width="8.28515625" style="103" hidden="1"/>
    <col min="9736" max="9736" width="9.140625" style="103" hidden="1"/>
    <col min="9737" max="9737" width="14" style="103" hidden="1"/>
    <col min="9738" max="9738" width="17.7109375" style="103" hidden="1"/>
    <col min="9739" max="9984" width="12.28515625" style="103" hidden="1"/>
    <col min="9985" max="9985" width="53.7109375" style="103" hidden="1"/>
    <col min="9986" max="9986" width="12.28515625" style="103" hidden="1"/>
    <col min="9987" max="9987" width="10.5703125" style="103" hidden="1"/>
    <col min="9988" max="9988" width="9.7109375" style="103" hidden="1"/>
    <col min="9989" max="9989" width="12.28515625" style="103" hidden="1"/>
    <col min="9990" max="9990" width="9.28515625" style="103" hidden="1"/>
    <col min="9991" max="9991" width="8.28515625" style="103" hidden="1"/>
    <col min="9992" max="9992" width="9.140625" style="103" hidden="1"/>
    <col min="9993" max="9993" width="14" style="103" hidden="1"/>
    <col min="9994" max="9994" width="17.7109375" style="103" hidden="1"/>
    <col min="9995" max="10240" width="12.28515625" style="103" hidden="1"/>
    <col min="10241" max="10241" width="53.7109375" style="103" hidden="1"/>
    <col min="10242" max="10242" width="12.28515625" style="103" hidden="1"/>
    <col min="10243" max="10243" width="10.5703125" style="103" hidden="1"/>
    <col min="10244" max="10244" width="9.7109375" style="103" hidden="1"/>
    <col min="10245" max="10245" width="12.28515625" style="103" hidden="1"/>
    <col min="10246" max="10246" width="9.28515625" style="103" hidden="1"/>
    <col min="10247" max="10247" width="8.28515625" style="103" hidden="1"/>
    <col min="10248" max="10248" width="9.140625" style="103" hidden="1"/>
    <col min="10249" max="10249" width="14" style="103" hidden="1"/>
    <col min="10250" max="10250" width="17.7109375" style="103" hidden="1"/>
    <col min="10251" max="10496" width="12.28515625" style="103" hidden="1"/>
    <col min="10497" max="10497" width="53.7109375" style="103" hidden="1"/>
    <col min="10498" max="10498" width="12.28515625" style="103" hidden="1"/>
    <col min="10499" max="10499" width="10.5703125" style="103" hidden="1"/>
    <col min="10500" max="10500" width="9.7109375" style="103" hidden="1"/>
    <col min="10501" max="10501" width="12.28515625" style="103" hidden="1"/>
    <col min="10502" max="10502" width="9.28515625" style="103" hidden="1"/>
    <col min="10503" max="10503" width="8.28515625" style="103" hidden="1"/>
    <col min="10504" max="10504" width="9.140625" style="103" hidden="1"/>
    <col min="10505" max="10505" width="14" style="103" hidden="1"/>
    <col min="10506" max="10506" width="17.7109375" style="103" hidden="1"/>
    <col min="10507" max="10752" width="12.28515625" style="103" hidden="1"/>
    <col min="10753" max="10753" width="53.7109375" style="103" hidden="1"/>
    <col min="10754" max="10754" width="12.28515625" style="103" hidden="1"/>
    <col min="10755" max="10755" width="10.5703125" style="103" hidden="1"/>
    <col min="10756" max="10756" width="9.7109375" style="103" hidden="1"/>
    <col min="10757" max="10757" width="12.28515625" style="103" hidden="1"/>
    <col min="10758" max="10758" width="9.28515625" style="103" hidden="1"/>
    <col min="10759" max="10759" width="8.28515625" style="103" hidden="1"/>
    <col min="10760" max="10760" width="9.140625" style="103" hidden="1"/>
    <col min="10761" max="10761" width="14" style="103" hidden="1"/>
    <col min="10762" max="10762" width="17.7109375" style="103" hidden="1"/>
    <col min="10763" max="11008" width="12.28515625" style="103" hidden="1"/>
    <col min="11009" max="11009" width="53.7109375" style="103" hidden="1"/>
    <col min="11010" max="11010" width="12.28515625" style="103" hidden="1"/>
    <col min="11011" max="11011" width="10.5703125" style="103" hidden="1"/>
    <col min="11012" max="11012" width="9.7109375" style="103" hidden="1"/>
    <col min="11013" max="11013" width="12.28515625" style="103" hidden="1"/>
    <col min="11014" max="11014" width="9.28515625" style="103" hidden="1"/>
    <col min="11015" max="11015" width="8.28515625" style="103" hidden="1"/>
    <col min="11016" max="11016" width="9.140625" style="103" hidden="1"/>
    <col min="11017" max="11017" width="14" style="103" hidden="1"/>
    <col min="11018" max="11018" width="17.7109375" style="103" hidden="1"/>
    <col min="11019" max="11264" width="12.28515625" style="103" hidden="1"/>
    <col min="11265" max="11265" width="53.7109375" style="103" hidden="1"/>
    <col min="11266" max="11266" width="12.28515625" style="103" hidden="1"/>
    <col min="11267" max="11267" width="10.5703125" style="103" hidden="1"/>
    <col min="11268" max="11268" width="9.7109375" style="103" hidden="1"/>
    <col min="11269" max="11269" width="12.28515625" style="103" hidden="1"/>
    <col min="11270" max="11270" width="9.28515625" style="103" hidden="1"/>
    <col min="11271" max="11271" width="8.28515625" style="103" hidden="1"/>
    <col min="11272" max="11272" width="9.140625" style="103" hidden="1"/>
    <col min="11273" max="11273" width="14" style="103" hidden="1"/>
    <col min="11274" max="11274" width="17.7109375" style="103" hidden="1"/>
    <col min="11275" max="11520" width="12.28515625" style="103" hidden="1"/>
    <col min="11521" max="11521" width="53.7109375" style="103" hidden="1"/>
    <col min="11522" max="11522" width="12.28515625" style="103" hidden="1"/>
    <col min="11523" max="11523" width="10.5703125" style="103" hidden="1"/>
    <col min="11524" max="11524" width="9.7109375" style="103" hidden="1"/>
    <col min="11525" max="11525" width="12.28515625" style="103" hidden="1"/>
    <col min="11526" max="11526" width="9.28515625" style="103" hidden="1"/>
    <col min="11527" max="11527" width="8.28515625" style="103" hidden="1"/>
    <col min="11528" max="11528" width="9.140625" style="103" hidden="1"/>
    <col min="11529" max="11529" width="14" style="103" hidden="1"/>
    <col min="11530" max="11530" width="17.7109375" style="103" hidden="1"/>
    <col min="11531" max="11776" width="12.28515625" style="103" hidden="1"/>
    <col min="11777" max="11777" width="53.7109375" style="103" hidden="1"/>
    <col min="11778" max="11778" width="12.28515625" style="103" hidden="1"/>
    <col min="11779" max="11779" width="10.5703125" style="103" hidden="1"/>
    <col min="11780" max="11780" width="9.7109375" style="103" hidden="1"/>
    <col min="11781" max="11781" width="12.28515625" style="103" hidden="1"/>
    <col min="11782" max="11782" width="9.28515625" style="103" hidden="1"/>
    <col min="11783" max="11783" width="8.28515625" style="103" hidden="1"/>
    <col min="11784" max="11784" width="9.140625" style="103" hidden="1"/>
    <col min="11785" max="11785" width="14" style="103" hidden="1"/>
    <col min="11786" max="11786" width="17.7109375" style="103" hidden="1"/>
    <col min="11787" max="12032" width="12.28515625" style="103" hidden="1"/>
    <col min="12033" max="12033" width="53.7109375" style="103" hidden="1"/>
    <col min="12034" max="12034" width="12.28515625" style="103" hidden="1"/>
    <col min="12035" max="12035" width="10.5703125" style="103" hidden="1"/>
    <col min="12036" max="12036" width="9.7109375" style="103" hidden="1"/>
    <col min="12037" max="12037" width="12.28515625" style="103" hidden="1"/>
    <col min="12038" max="12038" width="9.28515625" style="103" hidden="1"/>
    <col min="12039" max="12039" width="8.28515625" style="103" hidden="1"/>
    <col min="12040" max="12040" width="9.140625" style="103" hidden="1"/>
    <col min="12041" max="12041" width="14" style="103" hidden="1"/>
    <col min="12042" max="12042" width="17.7109375" style="103" hidden="1"/>
    <col min="12043" max="12288" width="12.28515625" style="103" hidden="1"/>
    <col min="12289" max="12289" width="53.7109375" style="103" hidden="1"/>
    <col min="12290" max="12290" width="12.28515625" style="103" hidden="1"/>
    <col min="12291" max="12291" width="10.5703125" style="103" hidden="1"/>
    <col min="12292" max="12292" width="9.7109375" style="103" hidden="1"/>
    <col min="12293" max="12293" width="12.28515625" style="103" hidden="1"/>
    <col min="12294" max="12294" width="9.28515625" style="103" hidden="1"/>
    <col min="12295" max="12295" width="8.28515625" style="103" hidden="1"/>
    <col min="12296" max="12296" width="9.140625" style="103" hidden="1"/>
    <col min="12297" max="12297" width="14" style="103" hidden="1"/>
    <col min="12298" max="12298" width="17.7109375" style="103" hidden="1"/>
    <col min="12299" max="12544" width="12.28515625" style="103" hidden="1"/>
    <col min="12545" max="12545" width="53.7109375" style="103" hidden="1"/>
    <col min="12546" max="12546" width="12.28515625" style="103" hidden="1"/>
    <col min="12547" max="12547" width="10.5703125" style="103" hidden="1"/>
    <col min="12548" max="12548" width="9.7109375" style="103" hidden="1"/>
    <col min="12549" max="12549" width="12.28515625" style="103" hidden="1"/>
    <col min="12550" max="12550" width="9.28515625" style="103" hidden="1"/>
    <col min="12551" max="12551" width="8.28515625" style="103" hidden="1"/>
    <col min="12552" max="12552" width="9.140625" style="103" hidden="1"/>
    <col min="12553" max="12553" width="14" style="103" hidden="1"/>
    <col min="12554" max="12554" width="17.7109375" style="103" hidden="1"/>
    <col min="12555" max="12800" width="12.28515625" style="103" hidden="1"/>
    <col min="12801" max="12801" width="53.7109375" style="103" hidden="1"/>
    <col min="12802" max="12802" width="12.28515625" style="103" hidden="1"/>
    <col min="12803" max="12803" width="10.5703125" style="103" hidden="1"/>
    <col min="12804" max="12804" width="9.7109375" style="103" hidden="1"/>
    <col min="12805" max="12805" width="12.28515625" style="103" hidden="1"/>
    <col min="12806" max="12806" width="9.28515625" style="103" hidden="1"/>
    <col min="12807" max="12807" width="8.28515625" style="103" hidden="1"/>
    <col min="12808" max="12808" width="9.140625" style="103" hidden="1"/>
    <col min="12809" max="12809" width="14" style="103" hidden="1"/>
    <col min="12810" max="12810" width="17.7109375" style="103" hidden="1"/>
    <col min="12811" max="13056" width="12.28515625" style="103" hidden="1"/>
    <col min="13057" max="13057" width="53.7109375" style="103" hidden="1"/>
    <col min="13058" max="13058" width="12.28515625" style="103" hidden="1"/>
    <col min="13059" max="13059" width="10.5703125" style="103" hidden="1"/>
    <col min="13060" max="13060" width="9.7109375" style="103" hidden="1"/>
    <col min="13061" max="13061" width="12.28515625" style="103" hidden="1"/>
    <col min="13062" max="13062" width="9.28515625" style="103" hidden="1"/>
    <col min="13063" max="13063" width="8.28515625" style="103" hidden="1"/>
    <col min="13064" max="13064" width="9.140625" style="103" hidden="1"/>
    <col min="13065" max="13065" width="14" style="103" hidden="1"/>
    <col min="13066" max="13066" width="17.7109375" style="103" hidden="1"/>
    <col min="13067" max="13312" width="12.28515625" style="103" hidden="1"/>
    <col min="13313" max="13313" width="53.7109375" style="103" hidden="1"/>
    <col min="13314" max="13314" width="12.28515625" style="103" hidden="1"/>
    <col min="13315" max="13315" width="10.5703125" style="103" hidden="1"/>
    <col min="13316" max="13316" width="9.7109375" style="103" hidden="1"/>
    <col min="13317" max="13317" width="12.28515625" style="103" hidden="1"/>
    <col min="13318" max="13318" width="9.28515625" style="103" hidden="1"/>
    <col min="13319" max="13319" width="8.28515625" style="103" hidden="1"/>
    <col min="13320" max="13320" width="9.140625" style="103" hidden="1"/>
    <col min="13321" max="13321" width="14" style="103" hidden="1"/>
    <col min="13322" max="13322" width="17.7109375" style="103" hidden="1"/>
    <col min="13323" max="13568" width="12.28515625" style="103" hidden="1"/>
    <col min="13569" max="13569" width="53.7109375" style="103" hidden="1"/>
    <col min="13570" max="13570" width="12.28515625" style="103" hidden="1"/>
    <col min="13571" max="13571" width="10.5703125" style="103" hidden="1"/>
    <col min="13572" max="13572" width="9.7109375" style="103" hidden="1"/>
    <col min="13573" max="13573" width="12.28515625" style="103" hidden="1"/>
    <col min="13574" max="13574" width="9.28515625" style="103" hidden="1"/>
    <col min="13575" max="13575" width="8.28515625" style="103" hidden="1"/>
    <col min="13576" max="13576" width="9.140625" style="103" hidden="1"/>
    <col min="13577" max="13577" width="14" style="103" hidden="1"/>
    <col min="13578" max="13578" width="17.7109375" style="103" hidden="1"/>
    <col min="13579" max="13824" width="12.28515625" style="103" hidden="1"/>
    <col min="13825" max="13825" width="53.7109375" style="103" hidden="1"/>
    <col min="13826" max="13826" width="12.28515625" style="103" hidden="1"/>
    <col min="13827" max="13827" width="10.5703125" style="103" hidden="1"/>
    <col min="13828" max="13828" width="9.7109375" style="103" hidden="1"/>
    <col min="13829" max="13829" width="12.28515625" style="103" hidden="1"/>
    <col min="13830" max="13830" width="9.28515625" style="103" hidden="1"/>
    <col min="13831" max="13831" width="8.28515625" style="103" hidden="1"/>
    <col min="13832" max="13832" width="9.140625" style="103" hidden="1"/>
    <col min="13833" max="13833" width="14" style="103" hidden="1"/>
    <col min="13834" max="13834" width="17.7109375" style="103" hidden="1"/>
    <col min="13835" max="14080" width="12.28515625" style="103" hidden="1"/>
    <col min="14081" max="14081" width="53.7109375" style="103" hidden="1"/>
    <col min="14082" max="14082" width="12.28515625" style="103" hidden="1"/>
    <col min="14083" max="14083" width="10.5703125" style="103" hidden="1"/>
    <col min="14084" max="14084" width="9.7109375" style="103" hidden="1"/>
    <col min="14085" max="14085" width="12.28515625" style="103" hidden="1"/>
    <col min="14086" max="14086" width="9.28515625" style="103" hidden="1"/>
    <col min="14087" max="14087" width="8.28515625" style="103" hidden="1"/>
    <col min="14088" max="14088" width="9.140625" style="103" hidden="1"/>
    <col min="14089" max="14089" width="14" style="103" hidden="1"/>
    <col min="14090" max="14090" width="17.7109375" style="103" hidden="1"/>
    <col min="14091" max="14336" width="12.28515625" style="103" hidden="1"/>
    <col min="14337" max="14337" width="53.7109375" style="103" hidden="1"/>
    <col min="14338" max="14338" width="12.28515625" style="103" hidden="1"/>
    <col min="14339" max="14339" width="10.5703125" style="103" hidden="1"/>
    <col min="14340" max="14340" width="9.7109375" style="103" hidden="1"/>
    <col min="14341" max="14341" width="12.28515625" style="103" hidden="1"/>
    <col min="14342" max="14342" width="9.28515625" style="103" hidden="1"/>
    <col min="14343" max="14343" width="8.28515625" style="103" hidden="1"/>
    <col min="14344" max="14344" width="9.140625" style="103" hidden="1"/>
    <col min="14345" max="14345" width="14" style="103" hidden="1"/>
    <col min="14346" max="14346" width="17.7109375" style="103" hidden="1"/>
    <col min="14347" max="14592" width="12.28515625" style="103" hidden="1"/>
    <col min="14593" max="14593" width="53.7109375" style="103" hidden="1"/>
    <col min="14594" max="14594" width="12.28515625" style="103" hidden="1"/>
    <col min="14595" max="14595" width="10.5703125" style="103" hidden="1"/>
    <col min="14596" max="14596" width="9.7109375" style="103" hidden="1"/>
    <col min="14597" max="14597" width="12.28515625" style="103" hidden="1"/>
    <col min="14598" max="14598" width="9.28515625" style="103" hidden="1"/>
    <col min="14599" max="14599" width="8.28515625" style="103" hidden="1"/>
    <col min="14600" max="14600" width="9.140625" style="103" hidden="1"/>
    <col min="14601" max="14601" width="14" style="103" hidden="1"/>
    <col min="14602" max="14602" width="17.7109375" style="103" hidden="1"/>
    <col min="14603" max="14848" width="12.28515625" style="103" hidden="1"/>
    <col min="14849" max="14849" width="53.7109375" style="103" hidden="1"/>
    <col min="14850" max="14850" width="12.28515625" style="103" hidden="1"/>
    <col min="14851" max="14851" width="10.5703125" style="103" hidden="1"/>
    <col min="14852" max="14852" width="9.7109375" style="103" hidden="1"/>
    <col min="14853" max="14853" width="12.28515625" style="103" hidden="1"/>
    <col min="14854" max="14854" width="9.28515625" style="103" hidden="1"/>
    <col min="14855" max="14855" width="8.28515625" style="103" hidden="1"/>
    <col min="14856" max="14856" width="9.140625" style="103" hidden="1"/>
    <col min="14857" max="14857" width="14" style="103" hidden="1"/>
    <col min="14858" max="14858" width="17.7109375" style="103" hidden="1"/>
    <col min="14859" max="15104" width="12.28515625" style="103" hidden="1"/>
    <col min="15105" max="15105" width="53.7109375" style="103" hidden="1"/>
    <col min="15106" max="15106" width="12.28515625" style="103" hidden="1"/>
    <col min="15107" max="15107" width="10.5703125" style="103" hidden="1"/>
    <col min="15108" max="15108" width="9.7109375" style="103" hidden="1"/>
    <col min="15109" max="15109" width="12.28515625" style="103" hidden="1"/>
    <col min="15110" max="15110" width="9.28515625" style="103" hidden="1"/>
    <col min="15111" max="15111" width="8.28515625" style="103" hidden="1"/>
    <col min="15112" max="15112" width="9.140625" style="103" hidden="1"/>
    <col min="15113" max="15113" width="14" style="103" hidden="1"/>
    <col min="15114" max="15114" width="17.7109375" style="103" hidden="1"/>
    <col min="15115" max="15360" width="12.28515625" style="103" hidden="1"/>
    <col min="15361" max="15361" width="53.7109375" style="103" hidden="1"/>
    <col min="15362" max="15362" width="12.28515625" style="103" hidden="1"/>
    <col min="15363" max="15363" width="10.5703125" style="103" hidden="1"/>
    <col min="15364" max="15364" width="9.7109375" style="103" hidden="1"/>
    <col min="15365" max="15365" width="12.28515625" style="103" hidden="1"/>
    <col min="15366" max="15366" width="9.28515625" style="103" hidden="1"/>
    <col min="15367" max="15367" width="8.28515625" style="103" hidden="1"/>
    <col min="15368" max="15368" width="9.140625" style="103" hidden="1"/>
    <col min="15369" max="15369" width="14" style="103" hidden="1"/>
    <col min="15370" max="15370" width="17.7109375" style="103" hidden="1"/>
    <col min="15371" max="15616" width="12.28515625" style="103" hidden="1"/>
    <col min="15617" max="15617" width="53.7109375" style="103" hidden="1"/>
    <col min="15618" max="15618" width="12.28515625" style="103" hidden="1"/>
    <col min="15619" max="15619" width="10.5703125" style="103" hidden="1"/>
    <col min="15620" max="15620" width="9.7109375" style="103" hidden="1"/>
    <col min="15621" max="15621" width="12.28515625" style="103" hidden="1"/>
    <col min="15622" max="15622" width="9.28515625" style="103" hidden="1"/>
    <col min="15623" max="15623" width="8.28515625" style="103" hidden="1"/>
    <col min="15624" max="15624" width="9.140625" style="103" hidden="1"/>
    <col min="15625" max="15625" width="14" style="103" hidden="1"/>
    <col min="15626" max="15626" width="17.7109375" style="103" hidden="1"/>
    <col min="15627" max="15872" width="12.28515625" style="103" hidden="1"/>
    <col min="15873" max="15873" width="53.7109375" style="103" hidden="1"/>
    <col min="15874" max="15874" width="12.28515625" style="103" hidden="1"/>
    <col min="15875" max="15875" width="10.5703125" style="103" hidden="1"/>
    <col min="15876" max="15876" width="9.7109375" style="103" hidden="1"/>
    <col min="15877" max="15877" width="12.28515625" style="103" hidden="1"/>
    <col min="15878" max="15878" width="9.28515625" style="103" hidden="1"/>
    <col min="15879" max="15879" width="8.28515625" style="103" hidden="1"/>
    <col min="15880" max="15880" width="9.140625" style="103" hidden="1"/>
    <col min="15881" max="15881" width="14" style="103" hidden="1"/>
    <col min="15882" max="15882" width="17.7109375" style="103" hidden="1"/>
    <col min="15883" max="16128" width="12.28515625" style="103" hidden="1"/>
    <col min="16129" max="16129" width="53.7109375" style="103" hidden="1"/>
    <col min="16130" max="16130" width="12.28515625" style="103" hidden="1"/>
    <col min="16131" max="16131" width="10.5703125" style="103" hidden="1"/>
    <col min="16132" max="16132" width="9.7109375" style="103" hidden="1"/>
    <col min="16133" max="16133" width="12.28515625" style="103" hidden="1"/>
    <col min="16134" max="16134" width="9.28515625" style="103" hidden="1"/>
    <col min="16135" max="16135" width="8.28515625" style="103" hidden="1"/>
    <col min="16136" max="16136" width="9.140625" style="103" hidden="1"/>
    <col min="16137" max="16137" width="14" style="103" hidden="1"/>
    <col min="16138" max="16138" width="17.7109375" style="103" hidden="1"/>
    <col min="16139" max="16384" width="12.28515625" style="103" hidden="1"/>
  </cols>
  <sheetData>
    <row r="1" spans="1:248" ht="15.75" x14ac:dyDescent="0.25">
      <c r="A1" s="99"/>
      <c r="B1" s="99"/>
      <c r="C1" s="100"/>
      <c r="D1" s="99"/>
      <c r="E1" s="99"/>
      <c r="F1" s="101"/>
      <c r="G1" s="99"/>
      <c r="H1" s="99"/>
      <c r="I1" s="102"/>
      <c r="J1" s="193" t="s">
        <v>188</v>
      </c>
    </row>
    <row r="2" spans="1:248" ht="25.5" customHeight="1" x14ac:dyDescent="0.3">
      <c r="A2" s="228" t="s">
        <v>138</v>
      </c>
      <c r="B2" s="228"/>
      <c r="C2" s="228"/>
      <c r="D2" s="228"/>
      <c r="E2" s="228"/>
      <c r="F2" s="228"/>
      <c r="G2" s="228"/>
      <c r="H2" s="228"/>
      <c r="I2" s="102"/>
    </row>
    <row r="3" spans="1:248" ht="15.75" x14ac:dyDescent="0.25">
      <c r="A3" s="229" t="s">
        <v>139</v>
      </c>
      <c r="B3" s="229"/>
      <c r="C3" s="229"/>
      <c r="D3" s="229"/>
      <c r="E3" s="229"/>
      <c r="F3" s="229"/>
      <c r="G3" s="229"/>
      <c r="H3" s="229"/>
      <c r="I3" s="102"/>
    </row>
    <row r="4" spans="1:248" ht="8.1" customHeight="1" x14ac:dyDescent="0.3">
      <c r="A4" s="104"/>
      <c r="B4" s="104"/>
      <c r="C4" s="105"/>
      <c r="D4" s="104"/>
      <c r="E4" s="104"/>
      <c r="F4" s="105"/>
      <c r="G4" s="104"/>
      <c r="H4" s="104"/>
      <c r="I4" s="102"/>
    </row>
    <row r="5" spans="1:248" ht="18.75" x14ac:dyDescent="0.3">
      <c r="A5" s="228" t="s">
        <v>140</v>
      </c>
      <c r="B5" s="228"/>
      <c r="C5" s="228"/>
      <c r="D5" s="228"/>
      <c r="E5" s="228"/>
      <c r="F5" s="228"/>
      <c r="G5" s="228"/>
      <c r="H5" s="228"/>
      <c r="I5" s="106"/>
      <c r="J5" s="107"/>
      <c r="K5" s="173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</row>
    <row r="6" spans="1:248" ht="18.75" x14ac:dyDescent="0.3">
      <c r="A6" s="228" t="s">
        <v>141</v>
      </c>
      <c r="B6" s="228"/>
      <c r="C6" s="228"/>
      <c r="D6" s="228"/>
      <c r="E6" s="228"/>
      <c r="F6" s="228"/>
      <c r="G6" s="228"/>
      <c r="H6" s="228"/>
      <c r="I6" s="106"/>
      <c r="J6" s="1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</row>
    <row r="7" spans="1:248" ht="6" customHeight="1" thickBot="1" x14ac:dyDescent="0.25">
      <c r="A7" s="108"/>
      <c r="B7" s="108"/>
      <c r="C7" s="109"/>
      <c r="D7" s="108"/>
      <c r="E7" s="108"/>
      <c r="G7" s="108"/>
      <c r="H7" s="108"/>
      <c r="I7" s="102"/>
      <c r="K7" s="136"/>
      <c r="L7" s="136"/>
    </row>
    <row r="8" spans="1:248" s="3" customFormat="1" ht="16.5" customHeight="1" x14ac:dyDescent="0.2">
      <c r="A8" s="230" t="s">
        <v>142</v>
      </c>
      <c r="B8" s="226" t="s">
        <v>189</v>
      </c>
      <c r="C8" s="226" t="s">
        <v>202</v>
      </c>
      <c r="D8" s="226" t="s">
        <v>143</v>
      </c>
      <c r="E8" s="232" t="s">
        <v>198</v>
      </c>
      <c r="F8" s="232" t="s">
        <v>203</v>
      </c>
      <c r="G8" s="226" t="s">
        <v>143</v>
      </c>
      <c r="H8" s="226" t="s">
        <v>144</v>
      </c>
      <c r="I8" s="111"/>
    </row>
    <row r="9" spans="1:248" s="3" customFormat="1" ht="23.25" customHeight="1" thickBot="1" x14ac:dyDescent="0.25">
      <c r="A9" s="231"/>
      <c r="B9" s="227"/>
      <c r="C9" s="227"/>
      <c r="D9" s="227"/>
      <c r="E9" s="233"/>
      <c r="F9" s="233"/>
      <c r="G9" s="227"/>
      <c r="H9" s="227"/>
      <c r="I9" s="111"/>
    </row>
    <row r="10" spans="1:248" s="10" customFormat="1" ht="12.75" x14ac:dyDescent="0.2">
      <c r="A10" s="8" t="s">
        <v>1</v>
      </c>
      <c r="B10" s="113">
        <v>44407.778108072998</v>
      </c>
      <c r="C10" s="113">
        <f>IF($A10="","",SUM('Situfin serie mensual'!HV2:IB2))</f>
        <v>23222.786888500003</v>
      </c>
      <c r="D10" s="113">
        <f>IFERROR((C10/B10*100),0)</f>
        <v>52.294413001217634</v>
      </c>
      <c r="E10" s="113">
        <v>48429.771574904007</v>
      </c>
      <c r="F10" s="113">
        <f>IF($A10="","",'2'!N10)</f>
        <v>24225.492890856</v>
      </c>
      <c r="G10" s="113">
        <f>IFERROR((F10/E10*100),0)</f>
        <v>50.021902030629221</v>
      </c>
      <c r="H10" s="113">
        <f>IF(C10&lt;&gt;0,F10/C10*100-100," ")</f>
        <v>4.3177677475589178</v>
      </c>
      <c r="I10" s="114"/>
    </row>
    <row r="11" spans="1:248" s="10" customFormat="1" ht="6.75" customHeight="1" x14ac:dyDescent="0.2">
      <c r="A11" s="8"/>
      <c r="B11" s="113"/>
      <c r="C11" s="113" t="s">
        <v>145</v>
      </c>
      <c r="D11" s="113"/>
      <c r="E11" s="113"/>
      <c r="F11" s="113" t="str">
        <f>IF($A11="","",'2'!N11)</f>
        <v/>
      </c>
      <c r="G11" s="113"/>
      <c r="H11" s="113"/>
      <c r="I11" s="114"/>
    </row>
    <row r="12" spans="1:248" s="10" customFormat="1" ht="12.75" outlineLevel="1" x14ac:dyDescent="0.2">
      <c r="A12" s="10" t="s">
        <v>93</v>
      </c>
      <c r="B12" s="115">
        <v>27607.256062516997</v>
      </c>
      <c r="C12" s="115">
        <f>IF($A12="","",SUM('Situfin serie mensual'!HV4:IB4))</f>
        <v>17791.724059289998</v>
      </c>
      <c r="D12" s="115">
        <f>IFERROR((C12/B12*100),0)</f>
        <v>64.445825470667572</v>
      </c>
      <c r="E12" s="115">
        <v>32374.698463102002</v>
      </c>
      <c r="F12" s="115">
        <f>IF($A12="","",'2'!N12)</f>
        <v>18391.313333421</v>
      </c>
      <c r="G12" s="115">
        <f>IFERROR((F12/E12*100),0)</f>
        <v>56.807674531337781</v>
      </c>
      <c r="H12" s="115">
        <f>IF(C12&lt;&gt;0,F12/C12*100-100," ")</f>
        <v>3.370045938959592</v>
      </c>
      <c r="I12" s="114"/>
      <c r="L12" s="116"/>
    </row>
    <row r="13" spans="1:248" s="118" customFormat="1" ht="6" customHeight="1" x14ac:dyDescent="0.2">
      <c r="A13" s="13"/>
      <c r="B13" s="117"/>
      <c r="C13" s="117"/>
      <c r="D13" s="117"/>
      <c r="E13" s="204"/>
      <c r="F13" s="204" t="str">
        <f>IF($A13="","",'2'!N13)</f>
        <v/>
      </c>
      <c r="G13" s="117"/>
      <c r="H13" s="117"/>
      <c r="I13" s="114"/>
    </row>
    <row r="14" spans="1:248" s="16" customFormat="1" ht="12.75" outlineLevel="2" x14ac:dyDescent="0.2">
      <c r="A14" s="10" t="s">
        <v>10</v>
      </c>
      <c r="B14" s="115">
        <v>3306.1542182190001</v>
      </c>
      <c r="C14" s="115">
        <f>IF($A14="","",SUM('Situfin serie mensual'!HV13:IB13))</f>
        <v>1415.331629751</v>
      </c>
      <c r="D14" s="115">
        <f>IFERROR((C14/B14*100),0)</f>
        <v>42.80900213158926</v>
      </c>
      <c r="E14" s="205">
        <v>3718.2154902480002</v>
      </c>
      <c r="F14" s="205">
        <f>IF($A14="","",'2'!N14)</f>
        <v>1225.6583437740001</v>
      </c>
      <c r="G14" s="115">
        <f>IFERROR((F14/E14*100),0)</f>
        <v>32.963617815820847</v>
      </c>
      <c r="H14" s="115">
        <f>IF(C14&lt;&gt;0,F14/C14*100-100," ")</f>
        <v>-13.401331673084229</v>
      </c>
      <c r="I14" s="114"/>
      <c r="L14" s="119"/>
    </row>
    <row r="15" spans="1:248" s="118" customFormat="1" ht="8.25" customHeight="1" x14ac:dyDescent="0.2">
      <c r="A15" s="13"/>
      <c r="B15" s="117"/>
      <c r="C15" s="117" t="str">
        <f>IF($A15="","",SUM('Situfin serie mensual'!HV14:IB14))</f>
        <v/>
      </c>
      <c r="D15" s="117"/>
      <c r="E15" s="204"/>
      <c r="F15" s="204" t="str">
        <f>IF($A15="","",'2'!N15)</f>
        <v/>
      </c>
      <c r="G15" s="117"/>
      <c r="H15" s="117"/>
      <c r="I15" s="114"/>
    </row>
    <row r="16" spans="1:248" s="16" customFormat="1" ht="12.75" outlineLevel="2" x14ac:dyDescent="0.2">
      <c r="A16" s="10" t="s">
        <v>11</v>
      </c>
      <c r="B16" s="115">
        <v>2880.2090064860004</v>
      </c>
      <c r="C16" s="115">
        <f>IF($A16="","",SUM('Situfin serie mensual'!HV15:IB15))</f>
        <v>769.70763533200011</v>
      </c>
      <c r="D16" s="115">
        <f t="shared" ref="D16:D33" si="0">IFERROR((C16/B16*100),0)</f>
        <v>26.724020152658369</v>
      </c>
      <c r="E16" s="205">
        <v>2483.4118382940001</v>
      </c>
      <c r="F16" s="205">
        <f>IF($A16="","",'2'!N16)</f>
        <v>943.75936108099995</v>
      </c>
      <c r="G16" s="115">
        <f t="shared" ref="G16:G33" si="1">IFERROR((F16/E16*100),0)</f>
        <v>38.002531296996764</v>
      </c>
      <c r="H16" s="115">
        <f t="shared" ref="H16:H33" si="2">IF(C16&lt;&gt;0,F16/C16*100-100," ")</f>
        <v>22.612706144447387</v>
      </c>
      <c r="I16" s="114"/>
    </row>
    <row r="17" spans="1:11" s="118" customFormat="1" ht="12.75" customHeight="1" x14ac:dyDescent="0.2">
      <c r="A17" s="13" t="s">
        <v>146</v>
      </c>
      <c r="B17" s="117">
        <v>1385.1563684960001</v>
      </c>
      <c r="C17" s="117">
        <f>IF($A17="","",SUM('Situfin serie mensual'!HV16:IB16))</f>
        <v>56.653693006000005</v>
      </c>
      <c r="D17" s="117">
        <f t="shared" si="0"/>
        <v>4.0900575772188423</v>
      </c>
      <c r="E17" s="204">
        <v>942.47802003300001</v>
      </c>
      <c r="F17" s="204">
        <f>IF($A17="","",'2'!N17)</f>
        <v>66.410693085999995</v>
      </c>
      <c r="G17" s="117">
        <f t="shared" si="1"/>
        <v>7.046391711466617</v>
      </c>
      <c r="H17" s="117">
        <f t="shared" si="2"/>
        <v>17.22217840056193</v>
      </c>
      <c r="I17" s="114"/>
    </row>
    <row r="18" spans="1:11" s="118" customFormat="1" ht="12.75" customHeight="1" x14ac:dyDescent="0.2">
      <c r="A18" s="170" t="s">
        <v>182</v>
      </c>
      <c r="B18" s="117">
        <v>108.80049864900001</v>
      </c>
      <c r="C18" s="117">
        <f>IF($A18="","",SUM('Situfin serie mensual'!HV17:IB17))</f>
        <v>0</v>
      </c>
      <c r="D18" s="117">
        <f t="shared" si="0"/>
        <v>0</v>
      </c>
      <c r="E18" s="204">
        <v>104.60872277599999</v>
      </c>
      <c r="F18" s="204">
        <f>IF($A18="","",'2'!N18)</f>
        <v>0</v>
      </c>
      <c r="G18" s="117">
        <f t="shared" si="1"/>
        <v>0</v>
      </c>
      <c r="H18" s="117" t="str">
        <f t="shared" si="2"/>
        <v xml:space="preserve"> </v>
      </c>
      <c r="I18" s="114"/>
    </row>
    <row r="19" spans="1:11" s="118" customFormat="1" ht="12.75" customHeight="1" x14ac:dyDescent="0.2">
      <c r="A19" s="170" t="s">
        <v>183</v>
      </c>
      <c r="B19" s="117">
        <v>1276.3558698470001</v>
      </c>
      <c r="C19" s="117">
        <f>IF($A19="","",SUM('Situfin serie mensual'!HV18:IB18))</f>
        <v>56.653693006000005</v>
      </c>
      <c r="D19" s="117">
        <f t="shared" si="0"/>
        <v>4.4387066604544403</v>
      </c>
      <c r="E19" s="204">
        <v>837.86929725699997</v>
      </c>
      <c r="F19" s="204">
        <f>IF($A19="","",'2'!N19)</f>
        <v>66.410693085999995</v>
      </c>
      <c r="G19" s="117">
        <f t="shared" si="1"/>
        <v>7.9261399484876716</v>
      </c>
      <c r="H19" s="117">
        <f t="shared" si="2"/>
        <v>17.22217840056193</v>
      </c>
      <c r="I19" s="114"/>
    </row>
    <row r="20" spans="1:11" s="118" customFormat="1" ht="12.75" customHeight="1" x14ac:dyDescent="0.2">
      <c r="A20" s="13" t="s">
        <v>147</v>
      </c>
      <c r="B20" s="117">
        <v>9.2089999999999996</v>
      </c>
      <c r="C20" s="117">
        <f>IF($A20="","",SUM('Situfin serie mensual'!HV19:IB19))</f>
        <v>74.514333765000003</v>
      </c>
      <c r="D20" s="117">
        <f t="shared" si="0"/>
        <v>809.14685378434149</v>
      </c>
      <c r="E20" s="204">
        <v>20.460999999999999</v>
      </c>
      <c r="F20" s="204">
        <f>IF($A20="","",'2'!N20)</f>
        <v>66.590111535999995</v>
      </c>
      <c r="G20" s="117">
        <f t="shared" si="1"/>
        <v>325.44895917110603</v>
      </c>
      <c r="H20" s="117">
        <f t="shared" si="2"/>
        <v>-10.634493833080583</v>
      </c>
      <c r="I20" s="114"/>
    </row>
    <row r="21" spans="1:11" s="118" customFormat="1" ht="12.75" customHeight="1" x14ac:dyDescent="0.2">
      <c r="A21" s="170" t="s">
        <v>182</v>
      </c>
      <c r="B21" s="117">
        <v>0</v>
      </c>
      <c r="C21" s="117">
        <f>IF($A21="","",SUM('Situfin serie mensual'!HV20:IB20))</f>
        <v>0</v>
      </c>
      <c r="D21" s="117">
        <f t="shared" si="0"/>
        <v>0</v>
      </c>
      <c r="E21" s="204">
        <v>0</v>
      </c>
      <c r="F21" s="204">
        <f>IF($A21="","",'2'!N21)</f>
        <v>0</v>
      </c>
      <c r="G21" s="117">
        <f t="shared" si="1"/>
        <v>0</v>
      </c>
      <c r="H21" s="117" t="str">
        <f t="shared" si="2"/>
        <v xml:space="preserve"> </v>
      </c>
      <c r="I21" s="114"/>
    </row>
    <row r="22" spans="1:11" s="118" customFormat="1" ht="12.75" customHeight="1" x14ac:dyDescent="0.2">
      <c r="A22" s="170" t="s">
        <v>183</v>
      </c>
      <c r="B22" s="117">
        <v>9.2089999999999996</v>
      </c>
      <c r="C22" s="117">
        <f>IF($A22="","",SUM('Situfin serie mensual'!HV21:IB21))</f>
        <v>74.514333765000003</v>
      </c>
      <c r="D22" s="117">
        <f t="shared" si="0"/>
        <v>809.14685378434149</v>
      </c>
      <c r="E22" s="204">
        <v>20.460999999999999</v>
      </c>
      <c r="F22" s="204">
        <f>IF($A22="","",'2'!N22)</f>
        <v>66.590111535999995</v>
      </c>
      <c r="G22" s="117">
        <f t="shared" si="1"/>
        <v>325.44895917110603</v>
      </c>
      <c r="H22" s="117">
        <f t="shared" si="2"/>
        <v>-10.634493833080583</v>
      </c>
      <c r="I22" s="114"/>
    </row>
    <row r="23" spans="1:11" s="118" customFormat="1" ht="12.75" customHeight="1" x14ac:dyDescent="0.2">
      <c r="A23" s="13" t="s">
        <v>148</v>
      </c>
      <c r="B23" s="117">
        <v>1485.8436379899999</v>
      </c>
      <c r="C23" s="117">
        <f>IF($A23="","",SUM('Situfin serie mensual'!HV22:IB22))</f>
        <v>638.53960856100002</v>
      </c>
      <c r="D23" s="117">
        <f t="shared" si="0"/>
        <v>42.974885932465625</v>
      </c>
      <c r="E23" s="204">
        <v>1520.4728182610002</v>
      </c>
      <c r="F23" s="204">
        <f>IF($A23="","",'2'!N23)</f>
        <v>810.75855645899992</v>
      </c>
      <c r="G23" s="117">
        <f t="shared" si="1"/>
        <v>53.322791879060574</v>
      </c>
      <c r="H23" s="117">
        <f t="shared" si="2"/>
        <v>26.970754137884896</v>
      </c>
      <c r="I23" s="114"/>
    </row>
    <row r="24" spans="1:11" s="118" customFormat="1" ht="12.75" customHeight="1" x14ac:dyDescent="0.2">
      <c r="A24" s="170" t="s">
        <v>182</v>
      </c>
      <c r="B24" s="117">
        <v>1485.8436379899999</v>
      </c>
      <c r="C24" s="117">
        <f>IF($A24="","",SUM('Situfin serie mensual'!HV23:IB23))</f>
        <v>638.53960856100002</v>
      </c>
      <c r="D24" s="117">
        <f t="shared" si="0"/>
        <v>42.974885932465625</v>
      </c>
      <c r="E24" s="204">
        <v>1520.4728182610002</v>
      </c>
      <c r="F24" s="204">
        <f>IF($A24="","",'2'!N24)</f>
        <v>810.75855645899992</v>
      </c>
      <c r="G24" s="117">
        <f t="shared" si="1"/>
        <v>53.322791879060574</v>
      </c>
      <c r="H24" s="117">
        <f t="shared" si="2"/>
        <v>26.970754137884896</v>
      </c>
      <c r="I24" s="114"/>
    </row>
    <row r="25" spans="1:11" s="118" customFormat="1" ht="12.75" customHeight="1" x14ac:dyDescent="0.2">
      <c r="A25" s="170" t="s">
        <v>183</v>
      </c>
      <c r="B25" s="117">
        <v>0</v>
      </c>
      <c r="C25" s="117">
        <f>IF($A25="","",SUM('Situfin serie mensual'!HV24:IB24))</f>
        <v>0</v>
      </c>
      <c r="D25" s="117">
        <f t="shared" si="0"/>
        <v>0</v>
      </c>
      <c r="E25" s="204">
        <v>0</v>
      </c>
      <c r="F25" s="204">
        <f>IF($A25="","",'2'!N25)</f>
        <v>0</v>
      </c>
      <c r="G25" s="117">
        <f t="shared" si="1"/>
        <v>0</v>
      </c>
      <c r="H25" s="117" t="str">
        <f t="shared" si="2"/>
        <v xml:space="preserve"> </v>
      </c>
      <c r="I25" s="114"/>
    </row>
    <row r="26" spans="1:11" s="16" customFormat="1" ht="12.75" outlineLevel="2" x14ac:dyDescent="0.2">
      <c r="A26" s="10" t="s">
        <v>17</v>
      </c>
      <c r="B26" s="115">
        <v>10614.158820851</v>
      </c>
      <c r="C26" s="115">
        <f>IF($A26="","",SUM('Situfin serie mensual'!HV25:IB25))</f>
        <v>3246.0235641270001</v>
      </c>
      <c r="D26" s="115">
        <f t="shared" si="0"/>
        <v>30.582014259578859</v>
      </c>
      <c r="E26" s="205">
        <v>9853.4457832600001</v>
      </c>
      <c r="F26" s="205">
        <f>IF($A26="","",'2'!N26)</f>
        <v>3664.7618525799999</v>
      </c>
      <c r="G26" s="115">
        <f t="shared" si="1"/>
        <v>37.192693126764418</v>
      </c>
      <c r="H26" s="115">
        <f t="shared" si="2"/>
        <v>12.900038468008376</v>
      </c>
      <c r="I26" s="114"/>
      <c r="K26" s="120"/>
    </row>
    <row r="27" spans="1:11" s="118" customFormat="1" ht="12.75" customHeight="1" x14ac:dyDescent="0.2">
      <c r="A27" s="13" t="s">
        <v>18</v>
      </c>
      <c r="B27" s="117">
        <v>3590.4800832210003</v>
      </c>
      <c r="C27" s="117">
        <f>IF($A27="","",SUM('Situfin serie mensual'!HV26:IB26))</f>
        <v>1470.8323078489998</v>
      </c>
      <c r="D27" s="117">
        <f t="shared" si="0"/>
        <v>40.964781136719857</v>
      </c>
      <c r="E27" s="204">
        <v>3727.6928025019997</v>
      </c>
      <c r="F27" s="204">
        <f>IF($A27="","",'2'!N27)</f>
        <v>1830.2036604730001</v>
      </c>
      <c r="G27" s="117">
        <f t="shared" si="1"/>
        <v>49.09749159706994</v>
      </c>
      <c r="H27" s="117">
        <f t="shared" si="2"/>
        <v>24.433196816947714</v>
      </c>
      <c r="I27" s="114"/>
    </row>
    <row r="28" spans="1:11" s="118" customFormat="1" ht="14.25" customHeight="1" x14ac:dyDescent="0.2">
      <c r="A28" s="170" t="s">
        <v>179</v>
      </c>
      <c r="B28" s="117">
        <v>2454.655191676</v>
      </c>
      <c r="C28" s="117">
        <f>IF($A28="","",SUM('Situfin serie mensual'!HV27:IB27))</f>
        <v>1048.1670288610001</v>
      </c>
      <c r="D28" s="117">
        <f t="shared" si="0"/>
        <v>42.701192102884647</v>
      </c>
      <c r="E28" s="204">
        <v>2578.3182803539999</v>
      </c>
      <c r="F28" s="204">
        <f>IF($A28="","",'2'!N28)</f>
        <v>1265.3456066440001</v>
      </c>
      <c r="G28" s="117">
        <f t="shared" si="1"/>
        <v>49.076392790042576</v>
      </c>
      <c r="H28" s="117">
        <f t="shared" si="2"/>
        <v>20.719844433477277</v>
      </c>
      <c r="I28" s="114"/>
    </row>
    <row r="29" spans="1:11" s="118" customFormat="1" ht="14.25" customHeight="1" x14ac:dyDescent="0.2">
      <c r="A29" s="170" t="s">
        <v>180</v>
      </c>
      <c r="B29" s="117">
        <v>1135.8248915450001</v>
      </c>
      <c r="C29" s="117">
        <f>IF($A29="","",SUM('Situfin serie mensual'!HV28:IB28))</f>
        <v>422.66527898800007</v>
      </c>
      <c r="D29" s="117">
        <f t="shared" si="0"/>
        <v>37.212186678975819</v>
      </c>
      <c r="E29" s="204">
        <v>1149.3745221480001</v>
      </c>
      <c r="F29" s="204">
        <f>IF($A29="","",'2'!N29)</f>
        <v>564.85805382899991</v>
      </c>
      <c r="G29" s="117">
        <f t="shared" si="1"/>
        <v>49.144821200087954</v>
      </c>
      <c r="H29" s="117">
        <f t="shared" si="2"/>
        <v>33.64193415211588</v>
      </c>
      <c r="I29" s="114"/>
    </row>
    <row r="30" spans="1:11" s="118" customFormat="1" ht="12.75" customHeight="1" x14ac:dyDescent="0.2">
      <c r="A30" s="13" t="s">
        <v>21</v>
      </c>
      <c r="B30" s="117">
        <v>2407.078498291</v>
      </c>
      <c r="C30" s="117">
        <f>IF($A30="","",SUM('Situfin serie mensual'!HV29:IB29))</f>
        <v>1434.7023583419998</v>
      </c>
      <c r="D30" s="117">
        <f t="shared" si="0"/>
        <v>59.603471983178913</v>
      </c>
      <c r="E30" s="204">
        <v>2585.5095061270003</v>
      </c>
      <c r="F30" s="204">
        <f>IF($A30="","",'2'!N30)</f>
        <v>1521.3644709760001</v>
      </c>
      <c r="G30" s="117">
        <f t="shared" si="1"/>
        <v>58.841960061285917</v>
      </c>
      <c r="H30" s="117">
        <f t="shared" si="2"/>
        <v>6.0404244915405627</v>
      </c>
      <c r="I30" s="114"/>
    </row>
    <row r="31" spans="1:11" s="118" customFormat="1" ht="14.25" customHeight="1" x14ac:dyDescent="0.2">
      <c r="A31" s="170" t="s">
        <v>181</v>
      </c>
      <c r="B31" s="117">
        <v>602.75311839900007</v>
      </c>
      <c r="C31" s="117">
        <f>IF($A31="","",SUM('Situfin serie mensual'!HV30:IB30))</f>
        <v>587.23064867000005</v>
      </c>
      <c r="D31" s="117">
        <f t="shared" si="0"/>
        <v>97.424738378752821</v>
      </c>
      <c r="E31" s="204">
        <v>647.20381665000002</v>
      </c>
      <c r="F31" s="204">
        <f>IF($A31="","",'2'!N31)</f>
        <v>624.497958993</v>
      </c>
      <c r="G31" s="117">
        <f t="shared" si="1"/>
        <v>96.491699048604488</v>
      </c>
      <c r="H31" s="117">
        <f t="shared" si="2"/>
        <v>6.3462815517898292</v>
      </c>
      <c r="I31" s="114"/>
    </row>
    <row r="32" spans="1:11" s="118" customFormat="1" ht="14.25" customHeight="1" x14ac:dyDescent="0.2">
      <c r="A32" s="170" t="s">
        <v>23</v>
      </c>
      <c r="B32" s="117">
        <v>1804.3253798920002</v>
      </c>
      <c r="C32" s="117">
        <f>IF($A32="","",SUM('Situfin serie mensual'!HV31:IB31))</f>
        <v>847.47170967199986</v>
      </c>
      <c r="D32" s="117">
        <f t="shared" si="0"/>
        <v>46.968895916252428</v>
      </c>
      <c r="E32" s="204">
        <v>1938.3056894770002</v>
      </c>
      <c r="F32" s="204">
        <f>IF($A32="","",'2'!N32)</f>
        <v>896.8665119829999</v>
      </c>
      <c r="G32" s="117">
        <f t="shared" si="1"/>
        <v>46.270643317618045</v>
      </c>
      <c r="H32" s="117">
        <f t="shared" si="2"/>
        <v>5.8284898182757701</v>
      </c>
      <c r="I32" s="114"/>
    </row>
    <row r="33" spans="1:9" s="118" customFormat="1" ht="12.75" customHeight="1" x14ac:dyDescent="0.2">
      <c r="A33" s="171" t="s">
        <v>17</v>
      </c>
      <c r="B33" s="117">
        <v>4616.6002393389999</v>
      </c>
      <c r="C33" s="117">
        <f>IF($A33="","",SUM('Situfin serie mensual'!HV32:IB32))</f>
        <v>340.488897936</v>
      </c>
      <c r="D33" s="117">
        <f t="shared" si="0"/>
        <v>7.3753169060345334</v>
      </c>
      <c r="E33" s="204">
        <v>3540.243474631</v>
      </c>
      <c r="F33" s="204">
        <f>IF($A33="","",'2'!N33)</f>
        <v>313.19372113100002</v>
      </c>
      <c r="G33" s="117">
        <f t="shared" si="1"/>
        <v>8.8466718002677549</v>
      </c>
      <c r="H33" s="117">
        <f t="shared" si="2"/>
        <v>-8.0164660200258595</v>
      </c>
      <c r="I33" s="114"/>
    </row>
    <row r="34" spans="1:9" s="118" customFormat="1" ht="8.25" customHeight="1" x14ac:dyDescent="0.2">
      <c r="A34" s="13"/>
      <c r="B34" s="117"/>
      <c r="C34" s="117" t="str">
        <f>IF($A34="","",SUM('Situfin serie mensual'!HV33:IB33))</f>
        <v/>
      </c>
      <c r="D34" s="117"/>
      <c r="E34" s="204"/>
      <c r="F34" s="204" t="str">
        <f>IF($A34="","",'2'!N34)</f>
        <v/>
      </c>
      <c r="G34" s="117"/>
      <c r="H34" s="117"/>
      <c r="I34" s="114"/>
    </row>
    <row r="35" spans="1:9" s="10" customFormat="1" ht="12.75" x14ac:dyDescent="0.2">
      <c r="A35" s="112" t="s">
        <v>24</v>
      </c>
      <c r="B35" s="121">
        <v>44719.717049327002</v>
      </c>
      <c r="C35" s="121">
        <f>IF($A35="","",SUM('Situfin serie mensual'!HV34:IB34))</f>
        <v>21783.521675816999</v>
      </c>
      <c r="D35" s="121">
        <f t="shared" ref="D35:D70" si="3">IFERROR((C35/B35*100),0)</f>
        <v>48.711224294619782</v>
      </c>
      <c r="E35" s="206">
        <v>47545.371598744998</v>
      </c>
      <c r="F35" s="206">
        <f>IF($A35="","",'2'!N35)</f>
        <v>25261.694790175003</v>
      </c>
      <c r="G35" s="121">
        <f t="shared" ref="G35:G70" si="4">IFERROR((F35/E35*100),0)</f>
        <v>53.131764335272976</v>
      </c>
      <c r="H35" s="121">
        <f t="shared" ref="H35:H70" si="5">IF(C35&lt;&gt;0,F35/C35*100-100," ")</f>
        <v>15.966991775344113</v>
      </c>
      <c r="I35" s="114"/>
    </row>
    <row r="36" spans="1:9" s="118" customFormat="1" ht="12.75" x14ac:dyDescent="0.2">
      <c r="A36" s="122" t="s">
        <v>25</v>
      </c>
      <c r="B36" s="123">
        <v>20170.938570896997</v>
      </c>
      <c r="C36" s="123">
        <f>IF($A36="","",SUM('Situfin serie mensual'!HV35:IB35))</f>
        <v>10072.534209759</v>
      </c>
      <c r="D36" s="123">
        <f t="shared" si="3"/>
        <v>49.935872712893186</v>
      </c>
      <c r="E36" s="206">
        <v>21602.489723013005</v>
      </c>
      <c r="F36" s="206">
        <f>IF($A36="","",'2'!N36)</f>
        <v>10889.474642641</v>
      </c>
      <c r="G36" s="123">
        <f t="shared" si="4"/>
        <v>50.408424131967102</v>
      </c>
      <c r="H36" s="123">
        <f t="shared" si="5"/>
        <v>8.1105749146077812</v>
      </c>
      <c r="I36" s="114"/>
    </row>
    <row r="37" spans="1:9" s="118" customFormat="1" ht="12.75" x14ac:dyDescent="0.2">
      <c r="A37" s="154" t="s">
        <v>26</v>
      </c>
      <c r="B37" s="115">
        <v>5306.6343772140008</v>
      </c>
      <c r="C37" s="115">
        <f>IF($A37="","",SUM('Situfin serie mensual'!HV36:IB36))</f>
        <v>2214.8254692200003</v>
      </c>
      <c r="D37" s="115">
        <f t="shared" si="3"/>
        <v>41.73691480856818</v>
      </c>
      <c r="E37" s="205">
        <v>5200.2435437300001</v>
      </c>
      <c r="F37" s="205">
        <f>IF($A37="","",'2'!N37)</f>
        <v>3025.680941951</v>
      </c>
      <c r="G37" s="115">
        <f t="shared" si="4"/>
        <v>58.183446919502494</v>
      </c>
      <c r="H37" s="115">
        <f t="shared" si="5"/>
        <v>36.610355262735908</v>
      </c>
      <c r="I37" s="114"/>
    </row>
    <row r="38" spans="1:9" s="118" customFormat="1" ht="12.75" customHeight="1" x14ac:dyDescent="0.2">
      <c r="A38" s="31" t="s">
        <v>27</v>
      </c>
      <c r="B38" s="117">
        <v>2168.0989966030002</v>
      </c>
      <c r="C38" s="117">
        <f>IF($A38="","",SUM('Situfin serie mensual'!HV37:IB37))</f>
        <v>1027.5443957289999</v>
      </c>
      <c r="D38" s="117">
        <f t="shared" si="3"/>
        <v>47.393795086800324</v>
      </c>
      <c r="E38" s="204">
        <v>2075.8364691460001</v>
      </c>
      <c r="F38" s="204">
        <f>IF($A38="","",'2'!N38)</f>
        <v>1035.5776787279999</v>
      </c>
      <c r="G38" s="117">
        <f t="shared" si="4"/>
        <v>49.887247580443415</v>
      </c>
      <c r="H38" s="117">
        <f t="shared" si="5"/>
        <v>0.78179424970741707</v>
      </c>
      <c r="I38" s="114"/>
    </row>
    <row r="39" spans="1:9" s="118" customFormat="1" ht="12.75" customHeight="1" x14ac:dyDescent="0.2">
      <c r="A39" s="31" t="s">
        <v>28</v>
      </c>
      <c r="B39" s="117">
        <v>2945.9882758400004</v>
      </c>
      <c r="C39" s="117">
        <f>IF($A39="","",SUM('Situfin serie mensual'!HV38:IB38))</f>
        <v>1058.177776577</v>
      </c>
      <c r="D39" s="117">
        <f t="shared" si="3"/>
        <v>35.919279966424099</v>
      </c>
      <c r="E39" s="204">
        <v>2904.765964442</v>
      </c>
      <c r="F39" s="204">
        <f>IF($A39="","",'2'!N39)</f>
        <v>1844.3993855949998</v>
      </c>
      <c r="G39" s="117">
        <f t="shared" si="4"/>
        <v>63.495627812112062</v>
      </c>
      <c r="H39" s="117">
        <f t="shared" si="5"/>
        <v>74.299576727199309</v>
      </c>
      <c r="I39" s="114"/>
    </row>
    <row r="40" spans="1:9" s="118" customFormat="1" ht="12.75" customHeight="1" x14ac:dyDescent="0.2">
      <c r="A40" s="31" t="s">
        <v>29</v>
      </c>
      <c r="B40" s="117">
        <v>100.86336800000001</v>
      </c>
      <c r="C40" s="117">
        <f>IF($A40="","",SUM('Situfin serie mensual'!HV39:IB39))</f>
        <v>38.472123101999998</v>
      </c>
      <c r="D40" s="117">
        <f t="shared" si="3"/>
        <v>38.142810283709736</v>
      </c>
      <c r="E40" s="204">
        <v>107.638766</v>
      </c>
      <c r="F40" s="204">
        <f>IF($A40="","",'2'!N40)</f>
        <v>36.418889057999998</v>
      </c>
      <c r="G40" s="117">
        <f t="shared" si="4"/>
        <v>33.834361365681204</v>
      </c>
      <c r="H40" s="117">
        <f t="shared" si="5"/>
        <v>-5.3369397850914595</v>
      </c>
      <c r="I40" s="114"/>
    </row>
    <row r="41" spans="1:9" s="118" customFormat="1" ht="12.75" customHeight="1" x14ac:dyDescent="0.2">
      <c r="A41" s="31" t="s">
        <v>30</v>
      </c>
      <c r="B41" s="117">
        <v>91.683736771000554</v>
      </c>
      <c r="C41" s="117">
        <f>IF($A41="","",SUM('Situfin serie mensual'!HV40:IB40))</f>
        <v>90.631173811999901</v>
      </c>
      <c r="D41" s="117">
        <f t="shared" si="3"/>
        <v>98.85196328588826</v>
      </c>
      <c r="E41" s="204">
        <v>112.0023441420002</v>
      </c>
      <c r="F41" s="204">
        <f>IF($A41="","",'2'!N41)</f>
        <v>109.28498856999988</v>
      </c>
      <c r="G41" s="117">
        <f t="shared" si="4"/>
        <v>97.573840446986395</v>
      </c>
      <c r="H41" s="117">
        <f t="shared" si="5"/>
        <v>20.582117579867585</v>
      </c>
      <c r="I41" s="114"/>
    </row>
    <row r="42" spans="1:9" s="118" customFormat="1" ht="12.75" x14ac:dyDescent="0.2">
      <c r="A42" s="154" t="s">
        <v>31</v>
      </c>
      <c r="B42" s="115">
        <v>4114.0603696620001</v>
      </c>
      <c r="C42" s="115">
        <f>IF($A42="","",SUM('Situfin serie mensual'!HV41:IB41))</f>
        <v>1745.0219558779997</v>
      </c>
      <c r="D42" s="115">
        <f t="shared" si="3"/>
        <v>42.416051274944365</v>
      </c>
      <c r="E42" s="205">
        <v>4448.3380877669997</v>
      </c>
      <c r="F42" s="205">
        <f>IF($A42="","",'2'!N42)</f>
        <v>2522.2013847819999</v>
      </c>
      <c r="G42" s="115">
        <f>IFERROR((F42/E42*100),0)</f>
        <v>56.699858127197963</v>
      </c>
      <c r="H42" s="115">
        <f t="shared" si="5"/>
        <v>44.536942717890668</v>
      </c>
      <c r="I42" s="114"/>
    </row>
    <row r="43" spans="1:9" s="118" customFormat="1" ht="12.75" customHeight="1" x14ac:dyDescent="0.2">
      <c r="A43" s="31" t="s">
        <v>32</v>
      </c>
      <c r="B43" s="117">
        <v>3623.4735453019998</v>
      </c>
      <c r="C43" s="117">
        <f>IF($A43="","",SUM('Situfin serie mensual'!HV42:IB42))</f>
        <v>1566.1891033989998</v>
      </c>
      <c r="D43" s="117">
        <f t="shared" si="3"/>
        <v>43.223417635534723</v>
      </c>
      <c r="E43" s="204">
        <v>4043.0512093019997</v>
      </c>
      <c r="F43" s="204">
        <f>IF($A43="","",'2'!N43)</f>
        <v>2349.6211578290004</v>
      </c>
      <c r="G43" s="117">
        <f t="shared" si="4"/>
        <v>58.115048170132965</v>
      </c>
      <c r="H43" s="117">
        <f t="shared" si="5"/>
        <v>50.02154929629944</v>
      </c>
      <c r="I43" s="114"/>
    </row>
    <row r="44" spans="1:9" s="118" customFormat="1" ht="12.75" customHeight="1" x14ac:dyDescent="0.2">
      <c r="A44" s="31" t="s">
        <v>33</v>
      </c>
      <c r="B44" s="117">
        <v>490.58682436000004</v>
      </c>
      <c r="C44" s="117">
        <f>IF($A44="","",SUM('Situfin serie mensual'!HV43:IB43))</f>
        <v>178.832852479</v>
      </c>
      <c r="D44" s="117">
        <f t="shared" si="3"/>
        <v>36.452844552500608</v>
      </c>
      <c r="E44" s="204">
        <v>405.28687846500003</v>
      </c>
      <c r="F44" s="204">
        <f>IF($A44="","",'2'!N44)</f>
        <v>172.58022695300002</v>
      </c>
      <c r="G44" s="117">
        <f t="shared" si="4"/>
        <v>42.582238933231039</v>
      </c>
      <c r="H44" s="117">
        <f t="shared" si="5"/>
        <v>-3.4963517269480491</v>
      </c>
      <c r="I44" s="114"/>
    </row>
    <row r="45" spans="1:9" s="118" customFormat="1" ht="12.75" customHeight="1" x14ac:dyDescent="0.2">
      <c r="A45" s="13" t="s">
        <v>34</v>
      </c>
      <c r="B45" s="117">
        <v>0</v>
      </c>
      <c r="C45" s="117">
        <f>IF($A45="","",SUM('Situfin serie mensual'!HV44:IB44))</f>
        <v>0</v>
      </c>
      <c r="D45" s="117">
        <f t="shared" si="3"/>
        <v>0</v>
      </c>
      <c r="E45" s="204">
        <v>0</v>
      </c>
      <c r="F45" s="204">
        <f>IF($A45="","",'2'!N45)</f>
        <v>0</v>
      </c>
      <c r="G45" s="117">
        <f t="shared" si="4"/>
        <v>0</v>
      </c>
      <c r="H45" s="117" t="str">
        <f t="shared" si="5"/>
        <v xml:space="preserve"> </v>
      </c>
      <c r="I45" s="114"/>
    </row>
    <row r="46" spans="1:9" s="118" customFormat="1" ht="12.75" x14ac:dyDescent="0.2">
      <c r="A46" s="154" t="s">
        <v>11</v>
      </c>
      <c r="B46" s="115">
        <v>5338.5140283299988</v>
      </c>
      <c r="C46" s="115">
        <f>IF($A46="","",SUM('Situfin serie mensual'!HV45:IB45))</f>
        <v>2507.6279715430001</v>
      </c>
      <c r="D46" s="115">
        <f t="shared" si="3"/>
        <v>46.972396405361508</v>
      </c>
      <c r="E46" s="205">
        <v>5407.3990107249992</v>
      </c>
      <c r="F46" s="205">
        <f>IF($A46="","",'2'!N46)</f>
        <v>2748.2411374320004</v>
      </c>
      <c r="G46" s="115">
        <f t="shared" si="4"/>
        <v>50.823716392690045</v>
      </c>
      <c r="H46" s="115">
        <f t="shared" si="5"/>
        <v>9.5952497188386872</v>
      </c>
      <c r="I46" s="114"/>
    </row>
    <row r="47" spans="1:9" s="118" customFormat="1" ht="12.75" customHeight="1" x14ac:dyDescent="0.2">
      <c r="A47" s="13" t="s">
        <v>168</v>
      </c>
      <c r="B47" s="117">
        <v>0</v>
      </c>
      <c r="C47" s="117">
        <f>IF($A47="","",SUM('Situfin serie mensual'!HV46:IB46))</f>
        <v>0</v>
      </c>
      <c r="D47" s="117">
        <f t="shared" si="3"/>
        <v>0</v>
      </c>
      <c r="E47" s="204">
        <v>0</v>
      </c>
      <c r="F47" s="204">
        <f>IF($A47="","",'2'!N47)</f>
        <v>0</v>
      </c>
      <c r="G47" s="117">
        <f t="shared" si="4"/>
        <v>0</v>
      </c>
      <c r="H47" s="117" t="str">
        <f t="shared" si="5"/>
        <v xml:space="preserve"> </v>
      </c>
      <c r="I47" s="114"/>
    </row>
    <row r="48" spans="1:9" s="118" customFormat="1" ht="12.75" customHeight="1" x14ac:dyDescent="0.2">
      <c r="A48" s="13" t="s">
        <v>13</v>
      </c>
      <c r="B48" s="117">
        <v>0</v>
      </c>
      <c r="C48" s="117">
        <f>IF($A48="","",SUM('Situfin serie mensual'!HV47:IB47))</f>
        <v>0</v>
      </c>
      <c r="D48" s="117">
        <f t="shared" si="3"/>
        <v>0</v>
      </c>
      <c r="E48" s="204">
        <v>0</v>
      </c>
      <c r="F48" s="204">
        <f>IF($A48="","",'2'!N48)</f>
        <v>0</v>
      </c>
      <c r="G48" s="117">
        <f t="shared" si="4"/>
        <v>0</v>
      </c>
      <c r="H48" s="117" t="str">
        <f t="shared" si="5"/>
        <v xml:space="preserve"> </v>
      </c>
      <c r="I48" s="114"/>
    </row>
    <row r="49" spans="1:9" s="118" customFormat="1" ht="12.75" customHeight="1" x14ac:dyDescent="0.2">
      <c r="A49" s="13" t="s">
        <v>14</v>
      </c>
      <c r="B49" s="117">
        <v>0</v>
      </c>
      <c r="C49" s="117">
        <f>IF($A49="","",SUM('Situfin serie mensual'!HV48:IB48))</f>
        <v>0</v>
      </c>
      <c r="D49" s="117">
        <f t="shared" si="3"/>
        <v>0</v>
      </c>
      <c r="E49" s="204">
        <v>0</v>
      </c>
      <c r="F49" s="204">
        <f>IF($A49="","",'2'!N49)</f>
        <v>0</v>
      </c>
      <c r="G49" s="117">
        <f t="shared" si="4"/>
        <v>0</v>
      </c>
      <c r="H49" s="117" t="str">
        <f t="shared" si="5"/>
        <v xml:space="preserve"> </v>
      </c>
      <c r="I49" s="114"/>
    </row>
    <row r="50" spans="1:9" s="118" customFormat="1" ht="12.75" customHeight="1" x14ac:dyDescent="0.2">
      <c r="A50" s="13" t="s">
        <v>149</v>
      </c>
      <c r="B50" s="117">
        <v>63.003786437000002</v>
      </c>
      <c r="C50" s="117">
        <f>IF($A50="","",SUM('Situfin serie mensual'!HV49:IB49))</f>
        <v>32.582656051000001</v>
      </c>
      <c r="D50" s="117">
        <f t="shared" si="3"/>
        <v>51.715393460646517</v>
      </c>
      <c r="E50" s="204">
        <v>63.770212873000006</v>
      </c>
      <c r="F50" s="204">
        <f>IF($A50="","",'2'!N50)</f>
        <v>39.375222825999998</v>
      </c>
      <c r="G50" s="117">
        <f t="shared" si="4"/>
        <v>61.745478103416019</v>
      </c>
      <c r="H50" s="117">
        <f t="shared" si="5"/>
        <v>20.847185583544615</v>
      </c>
      <c r="I50" s="114"/>
    </row>
    <row r="51" spans="1:9" s="118" customFormat="1" ht="12.75" customHeight="1" x14ac:dyDescent="0.2">
      <c r="A51" s="13" t="s">
        <v>13</v>
      </c>
      <c r="B51" s="117">
        <v>62.996486437000002</v>
      </c>
      <c r="C51" s="117">
        <f>IF($A51="","",SUM('Situfin serie mensual'!HV50:IB50))</f>
        <v>32.582656051000001</v>
      </c>
      <c r="D51" s="117">
        <f t="shared" si="3"/>
        <v>51.721386213474737</v>
      </c>
      <c r="E51" s="204">
        <v>63.770212873000006</v>
      </c>
      <c r="F51" s="204">
        <f>IF($A51="","",'2'!N51)</f>
        <v>39.375222825999998</v>
      </c>
      <c r="G51" s="117">
        <f t="shared" si="4"/>
        <v>61.745478103416019</v>
      </c>
      <c r="H51" s="117">
        <f t="shared" si="5"/>
        <v>20.847185583544615</v>
      </c>
      <c r="I51" s="114"/>
    </row>
    <row r="52" spans="1:9" s="118" customFormat="1" ht="12.75" customHeight="1" x14ac:dyDescent="0.2">
      <c r="A52" s="13" t="s">
        <v>14</v>
      </c>
      <c r="B52" s="117">
        <v>7.3000000000000001E-3</v>
      </c>
      <c r="C52" s="117">
        <f>IF($A52="","",SUM('Situfin serie mensual'!HV51:IB51))</f>
        <v>0</v>
      </c>
      <c r="D52" s="117">
        <f t="shared" si="3"/>
        <v>0</v>
      </c>
      <c r="E52" s="204">
        <v>0</v>
      </c>
      <c r="F52" s="204">
        <f>IF($A52="","",'2'!N52)</f>
        <v>0</v>
      </c>
      <c r="G52" s="117">
        <f t="shared" si="4"/>
        <v>0</v>
      </c>
      <c r="H52" s="117" t="str">
        <f t="shared" si="5"/>
        <v xml:space="preserve"> </v>
      </c>
      <c r="I52" s="114"/>
    </row>
    <row r="53" spans="1:9" s="118" customFormat="1" ht="12.75" customHeight="1" x14ac:dyDescent="0.2">
      <c r="A53" s="13" t="s">
        <v>150</v>
      </c>
      <c r="B53" s="117">
        <v>5275.5102418929991</v>
      </c>
      <c r="C53" s="117">
        <f>IF($A53="","",SUM('Situfin serie mensual'!HV52:IB52))</f>
        <v>2475.0453154919996</v>
      </c>
      <c r="D53" s="117">
        <f t="shared" si="3"/>
        <v>46.915752259138536</v>
      </c>
      <c r="E53" s="204">
        <v>5343.6287978519995</v>
      </c>
      <c r="F53" s="204">
        <f>IF($A53="","",'2'!N53)</f>
        <v>2708.8659146059999</v>
      </c>
      <c r="G53" s="117">
        <f t="shared" si="4"/>
        <v>50.693377423500941</v>
      </c>
      <c r="H53" s="117">
        <f t="shared" si="5"/>
        <v>9.4471239637695419</v>
      </c>
      <c r="I53" s="114"/>
    </row>
    <row r="54" spans="1:9" s="118" customFormat="1" ht="12.75" customHeight="1" x14ac:dyDescent="0.2">
      <c r="A54" s="13" t="s">
        <v>13</v>
      </c>
      <c r="B54" s="117">
        <v>3540.5896625929995</v>
      </c>
      <c r="C54" s="117">
        <f>IF($A54="","",SUM('Situfin serie mensual'!HV53:IB53))</f>
        <v>1786.7020337409999</v>
      </c>
      <c r="D54" s="117">
        <f t="shared" si="3"/>
        <v>50.463403105359696</v>
      </c>
      <c r="E54" s="204">
        <v>3662.3274786059997</v>
      </c>
      <c r="F54" s="204">
        <f>IF($A54="","",'2'!N54)</f>
        <v>1895.563794829</v>
      </c>
      <c r="G54" s="117">
        <f t="shared" si="4"/>
        <v>51.758446122095911</v>
      </c>
      <c r="H54" s="117">
        <f t="shared" si="5"/>
        <v>6.0928884073672407</v>
      </c>
      <c r="I54" s="114"/>
    </row>
    <row r="55" spans="1:9" s="118" customFormat="1" ht="12.75" customHeight="1" x14ac:dyDescent="0.2">
      <c r="A55" s="13" t="s">
        <v>14</v>
      </c>
      <c r="B55" s="117">
        <v>1734.9205792999999</v>
      </c>
      <c r="C55" s="117">
        <f>IF($A55="","",SUM('Situfin serie mensual'!HV54:IB54))</f>
        <v>688.34328175100006</v>
      </c>
      <c r="D55" s="117">
        <f t="shared" si="3"/>
        <v>39.675780549489509</v>
      </c>
      <c r="E55" s="204">
        <v>1681.301319246</v>
      </c>
      <c r="F55" s="204">
        <f>IF($A55="","",'2'!N55)</f>
        <v>813.30211977700003</v>
      </c>
      <c r="G55" s="117">
        <f t="shared" si="4"/>
        <v>48.373370702030691</v>
      </c>
      <c r="H55" s="117">
        <f t="shared" si="5"/>
        <v>18.153563975830636</v>
      </c>
      <c r="I55" s="114"/>
    </row>
    <row r="56" spans="1:9" s="118" customFormat="1" ht="12.75" x14ac:dyDescent="0.2">
      <c r="A56" s="154" t="s">
        <v>35</v>
      </c>
      <c r="B56" s="115">
        <v>7749.1116023989998</v>
      </c>
      <c r="C56" s="115">
        <f>IF($A56="","",SUM('Situfin serie mensual'!HV55:IB55))</f>
        <v>4147.9663444629996</v>
      </c>
      <c r="D56" s="115">
        <f t="shared" si="3"/>
        <v>53.528282431483575</v>
      </c>
      <c r="E56" s="205">
        <v>8932.7882227899991</v>
      </c>
      <c r="F56" s="205">
        <f>IF($A56="","",'2'!N56)</f>
        <v>5026.7202651850002</v>
      </c>
      <c r="G56" s="115">
        <f t="shared" si="4"/>
        <v>56.272690450227557</v>
      </c>
      <c r="H56" s="115">
        <f t="shared" si="5"/>
        <v>21.185174800056501</v>
      </c>
      <c r="I56" s="114"/>
    </row>
    <row r="57" spans="1:9" s="118" customFormat="1" ht="12.75" x14ac:dyDescent="0.2">
      <c r="A57" s="31" t="s">
        <v>36</v>
      </c>
      <c r="B57" s="117">
        <v>4474.2531120220001</v>
      </c>
      <c r="C57" s="117">
        <f>IF($A57="","",SUM('Situfin serie mensual'!HV56:IB56))</f>
        <v>2339.616348213</v>
      </c>
      <c r="D57" s="117">
        <f t="shared" si="3"/>
        <v>52.29065700209533</v>
      </c>
      <c r="E57" s="204">
        <v>5178.4496784920002</v>
      </c>
      <c r="F57" s="204">
        <f>IF($A57="","",'2'!N57)</f>
        <v>2732.1078108699999</v>
      </c>
      <c r="G57" s="117">
        <f t="shared" si="4"/>
        <v>52.759184321466812</v>
      </c>
      <c r="H57" s="117">
        <f t="shared" si="5"/>
        <v>16.775889899931016</v>
      </c>
      <c r="I57" s="114"/>
    </row>
    <row r="58" spans="1:9" s="118" customFormat="1" ht="12.75" x14ac:dyDescent="0.2">
      <c r="A58" s="31" t="s">
        <v>37</v>
      </c>
      <c r="B58" s="117">
        <v>2934.0443644030001</v>
      </c>
      <c r="C58" s="117">
        <f>IF($A58="","",SUM('Situfin serie mensual'!HV57:IB57))</f>
        <v>1439.1790509909999</v>
      </c>
      <c r="D58" s="117">
        <f t="shared" si="3"/>
        <v>49.051032371960559</v>
      </c>
      <c r="E58" s="204">
        <v>3412.9166781119998</v>
      </c>
      <c r="F58" s="204">
        <f>IF($A58="","",'2'!N58)</f>
        <v>1681.468000974</v>
      </c>
      <c r="G58" s="117">
        <f t="shared" si="4"/>
        <v>49.26777180813496</v>
      </c>
      <c r="H58" s="117">
        <f t="shared" si="5"/>
        <v>16.835219343705916</v>
      </c>
      <c r="I58" s="114"/>
    </row>
    <row r="59" spans="1:9" s="118" customFormat="1" ht="12.75" x14ac:dyDescent="0.2">
      <c r="A59" s="31" t="s">
        <v>38</v>
      </c>
      <c r="B59" s="117">
        <v>340.81412597399998</v>
      </c>
      <c r="C59" s="117">
        <f>IF($A59="","",SUM('Situfin serie mensual'!HV58:IB58))</f>
        <v>369.17094525900006</v>
      </c>
      <c r="D59" s="117">
        <f t="shared" si="3"/>
        <v>108.32031806309676</v>
      </c>
      <c r="E59" s="204">
        <v>341.42186618599999</v>
      </c>
      <c r="F59" s="204">
        <f>IF($A59="","",'2'!N59)</f>
        <v>613.14445334100003</v>
      </c>
      <c r="G59" s="117">
        <f t="shared" si="4"/>
        <v>179.58558430670953</v>
      </c>
      <c r="H59" s="117">
        <f t="shared" si="5"/>
        <v>66.086866048148778</v>
      </c>
      <c r="I59" s="114"/>
    </row>
    <row r="60" spans="1:9" s="118" customFormat="1" ht="12.75" x14ac:dyDescent="0.2">
      <c r="A60" s="154" t="s">
        <v>39</v>
      </c>
      <c r="B60" s="115">
        <v>2040.4581008249997</v>
      </c>
      <c r="C60" s="115">
        <f>IF($A60="","",SUM('Situfin serie mensual'!HV59:IB59))</f>
        <v>1095.545724954</v>
      </c>
      <c r="D60" s="115">
        <f t="shared" si="3"/>
        <v>53.691164964918812</v>
      </c>
      <c r="E60" s="205">
        <v>1954.1130107199999</v>
      </c>
      <c r="F60" s="205">
        <f>IF($A60="","",'2'!N60)</f>
        <v>1049.3764181840002</v>
      </c>
      <c r="G60" s="115">
        <f t="shared" si="4"/>
        <v>53.700907390067151</v>
      </c>
      <c r="H60" s="115">
        <f t="shared" si="5"/>
        <v>-4.2142747416533837</v>
      </c>
      <c r="I60" s="114"/>
    </row>
    <row r="61" spans="1:9" s="118" customFormat="1" ht="12.75" customHeight="1" x14ac:dyDescent="0.2">
      <c r="A61" s="13" t="s">
        <v>40</v>
      </c>
      <c r="B61" s="117">
        <v>650.01762737199999</v>
      </c>
      <c r="C61" s="117">
        <f>IF($A61="","",SUM('Situfin serie mensual'!HV60:IB60))</f>
        <v>222.72477396499997</v>
      </c>
      <c r="D61" s="117">
        <f t="shared" si="3"/>
        <v>34.264420622786638</v>
      </c>
      <c r="E61" s="204">
        <v>666.785875175</v>
      </c>
      <c r="F61" s="204">
        <f>IF($A61="","",'2'!N61)</f>
        <v>317.42954634</v>
      </c>
      <c r="G61" s="117">
        <f t="shared" si="4"/>
        <v>47.605919405039835</v>
      </c>
      <c r="H61" s="117">
        <f t="shared" si="5"/>
        <v>42.52098708600883</v>
      </c>
      <c r="I61" s="114"/>
    </row>
    <row r="62" spans="1:9" s="118" customFormat="1" ht="25.5" hidden="1" customHeight="1" x14ac:dyDescent="0.2">
      <c r="A62" s="33" t="s">
        <v>41</v>
      </c>
      <c r="B62" s="117">
        <v>212.66907415100002</v>
      </c>
      <c r="C62" s="117">
        <f>IF($A62="","",SUM('Situfin serie mensual'!HV61:IB61))</f>
        <v>45.527574122999994</v>
      </c>
      <c r="D62" s="117">
        <f t="shared" si="3"/>
        <v>21.407707869492278</v>
      </c>
      <c r="E62" s="204">
        <v>187.73506842</v>
      </c>
      <c r="F62" s="204">
        <f>IF($A62="","",'2'!N62)</f>
        <v>70.385565280999998</v>
      </c>
      <c r="G62" s="117">
        <f t="shared" si="4"/>
        <v>37.491964539908842</v>
      </c>
      <c r="H62" s="117">
        <f t="shared" si="5"/>
        <v>54.599858738008265</v>
      </c>
      <c r="I62" s="114"/>
    </row>
    <row r="63" spans="1:9" s="118" customFormat="1" ht="12.75" hidden="1" customHeight="1" x14ac:dyDescent="0.2">
      <c r="A63" s="33" t="s">
        <v>42</v>
      </c>
      <c r="B63" s="117">
        <v>255.56293484800003</v>
      </c>
      <c r="C63" s="117">
        <f>IF($A63="","",SUM('Situfin serie mensual'!HV62:IB62))</f>
        <v>97.447000631999998</v>
      </c>
      <c r="D63" s="117">
        <f t="shared" si="3"/>
        <v>38.130333997752096</v>
      </c>
      <c r="E63" s="204">
        <v>255.94917938800006</v>
      </c>
      <c r="F63" s="204">
        <f>IF($A63="","",'2'!N63)</f>
        <v>123.625855708</v>
      </c>
      <c r="G63" s="117">
        <f t="shared" si="4"/>
        <v>48.300938492399823</v>
      </c>
      <c r="H63" s="117">
        <f t="shared" si="5"/>
        <v>26.864710977469827</v>
      </c>
      <c r="I63" s="114"/>
    </row>
    <row r="64" spans="1:9" s="118" customFormat="1" ht="25.5" hidden="1" customHeight="1" x14ac:dyDescent="0.2">
      <c r="A64" s="33" t="s">
        <v>43</v>
      </c>
      <c r="B64" s="117">
        <v>34.850455729000004</v>
      </c>
      <c r="C64" s="117">
        <f>IF($A64="","",SUM('Situfin serie mensual'!HV63:IB63))</f>
        <v>10.684464905</v>
      </c>
      <c r="D64" s="117">
        <f t="shared" si="3"/>
        <v>30.65803497114435</v>
      </c>
      <c r="E64" s="204">
        <v>24.771802882999999</v>
      </c>
      <c r="F64" s="204">
        <f>IF($A64="","",'2'!N64)</f>
        <v>17.473998706000003</v>
      </c>
      <c r="G64" s="117">
        <f t="shared" si="4"/>
        <v>70.539874665286405</v>
      </c>
      <c r="H64" s="117">
        <f t="shared" si="5"/>
        <v>63.545847745942893</v>
      </c>
      <c r="I64" s="114"/>
    </row>
    <row r="65" spans="1:12" s="118" customFormat="1" ht="12.75" hidden="1" customHeight="1" x14ac:dyDescent="0.2">
      <c r="A65" s="13" t="s">
        <v>44</v>
      </c>
      <c r="B65" s="117">
        <v>109.022669717</v>
      </c>
      <c r="C65" s="117">
        <f>IF($A65="","",SUM('Situfin serie mensual'!HV64:IB64))</f>
        <v>48.795314564000002</v>
      </c>
      <c r="D65" s="117">
        <f t="shared" si="3"/>
        <v>44.757035110828248</v>
      </c>
      <c r="E65" s="204">
        <v>165.21733155699999</v>
      </c>
      <c r="F65" s="204">
        <f>IF($A65="","",'2'!N65)</f>
        <v>84.687693314000001</v>
      </c>
      <c r="G65" s="117">
        <f t="shared" si="4"/>
        <v>51.258359226545636</v>
      </c>
      <c r="H65" s="117">
        <f t="shared" si="5"/>
        <v>73.557018887384174</v>
      </c>
      <c r="I65" s="114"/>
    </row>
    <row r="66" spans="1:12" s="118" customFormat="1" ht="12.75" hidden="1" customHeight="1" x14ac:dyDescent="0.2">
      <c r="A66" s="13" t="s">
        <v>45</v>
      </c>
      <c r="B66" s="117">
        <v>37.912492927000002</v>
      </c>
      <c r="C66" s="117">
        <f>IF($A66="","",SUM('Situfin serie mensual'!HV65:IB65))</f>
        <v>20.270419741000001</v>
      </c>
      <c r="D66" s="117">
        <f t="shared" si="3"/>
        <v>53.466333063432216</v>
      </c>
      <c r="E66" s="204">
        <v>33.112492926999998</v>
      </c>
      <c r="F66" s="204">
        <f>IF($A66="","",'2'!N66)</f>
        <v>21.256433331</v>
      </c>
      <c r="G66" s="117">
        <f t="shared" si="4"/>
        <v>64.194602858389615</v>
      </c>
      <c r="H66" s="117">
        <f t="shared" si="5"/>
        <v>4.8642978418726983</v>
      </c>
      <c r="I66" s="114"/>
    </row>
    <row r="67" spans="1:12" s="118" customFormat="1" ht="12.75" customHeight="1" x14ac:dyDescent="0.2">
      <c r="A67" s="13" t="s">
        <v>169</v>
      </c>
      <c r="B67" s="117">
        <v>1390.4404734529999</v>
      </c>
      <c r="C67" s="117">
        <f>IF($A67="","",SUM('Situfin serie mensual'!HV66:IB66))</f>
        <v>872.82095098900004</v>
      </c>
      <c r="D67" s="117">
        <f t="shared" si="3"/>
        <v>62.772982206239227</v>
      </c>
      <c r="E67" s="204">
        <v>1287.3271355449999</v>
      </c>
      <c r="F67" s="204">
        <f>IF($A67="","",'2'!N67)</f>
        <v>731.94687184400004</v>
      </c>
      <c r="G67" s="117">
        <f t="shared" si="4"/>
        <v>56.857876419588152</v>
      </c>
      <c r="H67" s="117">
        <f t="shared" si="5"/>
        <v>-16.14008909678148</v>
      </c>
      <c r="I67" s="114"/>
    </row>
    <row r="68" spans="1:12" s="118" customFormat="1" ht="12.75" hidden="1" customHeight="1" x14ac:dyDescent="0.2">
      <c r="A68" s="13" t="s">
        <v>47</v>
      </c>
      <c r="B68" s="117">
        <v>783.85908852</v>
      </c>
      <c r="C68" s="117">
        <f>IF($A68="","",SUM('Situfin serie mensual'!HV67:IB67))</f>
        <v>392.64618259500008</v>
      </c>
      <c r="D68" s="117">
        <f t="shared" si="3"/>
        <v>50.091424382965712</v>
      </c>
      <c r="E68" s="204">
        <v>643.14612057699992</v>
      </c>
      <c r="F68" s="204">
        <f>IF($A68="","",'2'!N68)</f>
        <v>376.87113958900005</v>
      </c>
      <c r="G68" s="117">
        <f t="shared" si="4"/>
        <v>58.598058439797363</v>
      </c>
      <c r="H68" s="117">
        <f t="shared" si="5"/>
        <v>-4.0176229147938471</v>
      </c>
      <c r="I68" s="114"/>
    </row>
    <row r="69" spans="1:12" s="118" customFormat="1" ht="12.75" hidden="1" customHeight="1" x14ac:dyDescent="0.2">
      <c r="A69" s="13" t="s">
        <v>48</v>
      </c>
      <c r="B69" s="117">
        <v>0</v>
      </c>
      <c r="C69" s="117">
        <f>IF($A69="","",SUM('Situfin serie mensual'!HV68:IB68))</f>
        <v>0</v>
      </c>
      <c r="D69" s="117">
        <f t="shared" si="3"/>
        <v>0</v>
      </c>
      <c r="E69" s="204">
        <v>0</v>
      </c>
      <c r="F69" s="204">
        <f>IF($A69="","",'2'!N69)</f>
        <v>0</v>
      </c>
      <c r="G69" s="117">
        <f t="shared" si="4"/>
        <v>0</v>
      </c>
      <c r="H69" s="117" t="str">
        <f t="shared" si="5"/>
        <v xml:space="preserve"> </v>
      </c>
      <c r="I69" s="114"/>
    </row>
    <row r="70" spans="1:12" s="118" customFormat="1" ht="12.75" hidden="1" customHeight="1" x14ac:dyDescent="0.2">
      <c r="A70" s="13" t="s">
        <v>49</v>
      </c>
      <c r="B70" s="117">
        <v>606.58138493299998</v>
      </c>
      <c r="C70" s="117">
        <f>IF($A70="","",SUM('Situfin serie mensual'!HV69:IB69))</f>
        <v>480.17476839400001</v>
      </c>
      <c r="D70" s="117">
        <f t="shared" si="3"/>
        <v>79.160815072991028</v>
      </c>
      <c r="E70" s="204">
        <v>644.181014968</v>
      </c>
      <c r="F70" s="204">
        <f>IF($A70="","",'2'!N70)</f>
        <v>355.07573225500005</v>
      </c>
      <c r="G70" s="117">
        <f t="shared" si="4"/>
        <v>55.12049004931302</v>
      </c>
      <c r="H70" s="117">
        <f t="shared" si="5"/>
        <v>-26.052813344901097</v>
      </c>
      <c r="I70" s="114"/>
    </row>
    <row r="71" spans="1:12" s="118" customFormat="1" ht="12.75" x14ac:dyDescent="0.2">
      <c r="A71" s="13"/>
      <c r="B71" s="117"/>
      <c r="C71" s="117" t="str">
        <f>IF($A71="","",SUM('Situfin serie mensual'!HV70:IB70))</f>
        <v/>
      </c>
      <c r="D71" s="117"/>
      <c r="E71" s="204"/>
      <c r="F71" s="204" t="str">
        <f>IF($A71="","",'2'!N71)</f>
        <v/>
      </c>
      <c r="G71" s="117"/>
      <c r="H71" s="117"/>
      <c r="I71" s="114"/>
    </row>
    <row r="72" spans="1:12" s="118" customFormat="1" ht="13.5" x14ac:dyDescent="0.25">
      <c r="A72" s="124" t="s">
        <v>50</v>
      </c>
      <c r="B72" s="125">
        <v>-311.93894125400402</v>
      </c>
      <c r="C72" s="125">
        <f>IF($A72="","",SUM('Situfin serie mensual'!HV71:IB71))</f>
        <v>1439.2652126829985</v>
      </c>
      <c r="D72" s="201">
        <f>IFERROR((C72/B72*100),0)</f>
        <v>-461.39324795330413</v>
      </c>
      <c r="E72" s="207">
        <v>884.39997615900938</v>
      </c>
      <c r="F72" s="207">
        <f>IF($A72="","",'2'!N72)</f>
        <v>-1036.2018993190013</v>
      </c>
      <c r="G72" s="201">
        <f>IFERROR((F72/E72*100),0)</f>
        <v>-117.16439702082251</v>
      </c>
      <c r="H72" s="201"/>
      <c r="I72" s="114"/>
      <c r="L72" s="222"/>
    </row>
    <row r="73" spans="1:12" s="118" customFormat="1" ht="7.5" customHeight="1" x14ac:dyDescent="0.2">
      <c r="A73" s="112"/>
      <c r="B73" s="115"/>
      <c r="C73" s="115" t="str">
        <f>IF($A73="","",SUM('Situfin serie mensual'!HV72:IB72))</f>
        <v/>
      </c>
      <c r="D73" s="121"/>
      <c r="E73" s="205"/>
      <c r="F73" s="205" t="str">
        <f>IF($A73="","",'2'!N73)</f>
        <v/>
      </c>
      <c r="G73" s="121"/>
      <c r="H73" s="121"/>
      <c r="I73" s="114"/>
    </row>
    <row r="74" spans="1:12" s="10" customFormat="1" ht="6.75" customHeight="1" x14ac:dyDescent="0.2">
      <c r="A74" s="112"/>
      <c r="B74" s="121"/>
      <c r="C74" s="121" t="str">
        <f>IF($A74="","",SUM('Situfin serie mensual'!HV73:IB73))</f>
        <v/>
      </c>
      <c r="D74" s="121"/>
      <c r="E74" s="206"/>
      <c r="F74" s="206" t="str">
        <f>IF($A74="","",'2'!N74)</f>
        <v/>
      </c>
      <c r="G74" s="121"/>
      <c r="H74" s="121"/>
      <c r="I74" s="114"/>
    </row>
    <row r="75" spans="1:12" s="16" customFormat="1" ht="12.75" outlineLevel="2" x14ac:dyDescent="0.2">
      <c r="A75" s="10" t="s">
        <v>51</v>
      </c>
      <c r="B75" s="115">
        <v>11452.588297560002</v>
      </c>
      <c r="C75" s="115">
        <f>IF($A75="","",SUM('Situfin serie mensual'!HV74:IB74))</f>
        <v>4071.5777152319724</v>
      </c>
      <c r="D75" s="115">
        <f>IFERROR((C75/B75*100),0)</f>
        <v>35.551594185040521</v>
      </c>
      <c r="E75" s="205">
        <v>8746.3923833329991</v>
      </c>
      <c r="F75" s="205">
        <f>IF($A75="","",'2'!N75)</f>
        <v>3697.3440624620002</v>
      </c>
      <c r="G75" s="115">
        <f>IFERROR((F75/E75*100),0)</f>
        <v>42.272789744805031</v>
      </c>
      <c r="H75" s="115">
        <f>IF(C75&lt;&gt;0,F75/C75*100-100," ")</f>
        <v>-9.1913670558207912</v>
      </c>
      <c r="I75" s="114"/>
      <c r="J75" s="126"/>
      <c r="K75" s="127"/>
    </row>
    <row r="76" spans="1:12" s="118" customFormat="1" ht="12.75" x14ac:dyDescent="0.2">
      <c r="A76" s="13" t="s">
        <v>52</v>
      </c>
      <c r="B76" s="117">
        <v>11391.339479594002</v>
      </c>
      <c r="C76" s="117">
        <f>IF($A76="","",SUM('Situfin serie mensual'!HV75:IB75))</f>
        <v>3411.4080105449998</v>
      </c>
      <c r="D76" s="117">
        <f>IFERROR((C76/B76*100),0)</f>
        <v>29.947382541412814</v>
      </c>
      <c r="E76" s="204">
        <v>8602.3194094089995</v>
      </c>
      <c r="F76" s="204">
        <f>IF($A76="","",'2'!N76)</f>
        <v>3438.0762139469998</v>
      </c>
      <c r="G76" s="117">
        <f>IFERROR((F76/E76*100),0)</f>
        <v>39.966851384133903</v>
      </c>
      <c r="H76" s="117">
        <f>IF(C76&lt;&gt;0,F76/C76*100-100," ")</f>
        <v>0.78173596707182469</v>
      </c>
      <c r="I76" s="114"/>
      <c r="J76" s="128"/>
    </row>
    <row r="77" spans="1:12" s="118" customFormat="1" ht="12.75" x14ac:dyDescent="0.2">
      <c r="A77" s="13" t="s">
        <v>53</v>
      </c>
      <c r="B77" s="117">
        <v>61.248817966000004</v>
      </c>
      <c r="C77" s="117">
        <f>IF($A77="","",SUM('Situfin serie mensual'!HV76:IB76))</f>
        <v>35.073227171999996</v>
      </c>
      <c r="D77" s="117">
        <f>IFERROR((C77/B77*100),0)</f>
        <v>57.263516810184953</v>
      </c>
      <c r="E77" s="204">
        <v>144.072973924</v>
      </c>
      <c r="F77" s="204">
        <f>IF($A77="","",'2'!N77)</f>
        <v>44.881321344999996</v>
      </c>
      <c r="G77" s="117">
        <f>IFERROR((F77/E77*100),0)</f>
        <v>31.151797677665321</v>
      </c>
      <c r="H77" s="117">
        <f>IF(C77&lt;&gt;0,F77/C77*100-100," ")</f>
        <v>27.964618496327304</v>
      </c>
      <c r="I77" s="114"/>
      <c r="J77" s="129"/>
    </row>
    <row r="78" spans="1:12" s="118" customFormat="1" ht="13.5" customHeight="1" x14ac:dyDescent="0.2">
      <c r="A78" s="13" t="s">
        <v>151</v>
      </c>
      <c r="B78" s="117"/>
      <c r="C78" s="117">
        <f>IF($A78="","",SUM('Situfin serie mensual'!HV77:IB77))</f>
        <v>625.096477514973</v>
      </c>
      <c r="D78" s="117">
        <v>0</v>
      </c>
      <c r="E78" s="204"/>
      <c r="F78" s="204">
        <f>IF($A78="","",'2'!N78)</f>
        <v>214.38652716999997</v>
      </c>
      <c r="G78" s="117">
        <v>0</v>
      </c>
      <c r="H78" s="117">
        <f>IF(C78&lt;&gt;0,F78/C78*100-100," ")</f>
        <v>-65.703449806295737</v>
      </c>
      <c r="I78" s="114"/>
      <c r="J78" s="128"/>
    </row>
    <row r="79" spans="1:12" s="118" customFormat="1" ht="13.5" x14ac:dyDescent="0.25">
      <c r="A79" s="149" t="s">
        <v>55</v>
      </c>
      <c r="B79" s="130">
        <v>-11764.527238814006</v>
      </c>
      <c r="C79" s="130">
        <f>IF($A79="","",SUM('Situfin serie mensual'!HV78:IB78))</f>
        <v>-2632.3125025489744</v>
      </c>
      <c r="D79" s="202">
        <f>IFERROR((C79/B79*100),0)</f>
        <v>22.374996029286599</v>
      </c>
      <c r="E79" s="208">
        <v>-7861.9924071739897</v>
      </c>
      <c r="F79" s="208">
        <f>IF($A79="","",'2'!N79)</f>
        <v>-4733.5459617810002</v>
      </c>
      <c r="G79" s="202">
        <f>IFERROR((F79/E79*100),0)</f>
        <v>60.207969133392794</v>
      </c>
      <c r="H79" s="130"/>
      <c r="I79" s="114"/>
      <c r="K79" s="187"/>
      <c r="L79" s="187"/>
    </row>
    <row r="80" spans="1:12" s="118" customFormat="1" ht="5.25" customHeight="1" x14ac:dyDescent="0.2">
      <c r="A80" s="13"/>
      <c r="B80" s="117"/>
      <c r="C80" s="117" t="str">
        <f>IF($A80="","",SUM('Situfin serie mensual'!HV79:IB79))</f>
        <v/>
      </c>
      <c r="D80" s="117"/>
      <c r="E80" s="117"/>
      <c r="F80" s="117" t="str">
        <f>IF($A80="","",'2'!N80)</f>
        <v/>
      </c>
      <c r="G80" s="117"/>
      <c r="H80" s="117"/>
      <c r="I80" s="114"/>
    </row>
    <row r="81" spans="1:9" s="118" customFormat="1" ht="12.75" x14ac:dyDescent="0.2">
      <c r="A81" s="151" t="s">
        <v>152</v>
      </c>
      <c r="B81" s="117"/>
      <c r="C81" s="117"/>
      <c r="D81" s="131"/>
      <c r="E81" s="117"/>
      <c r="F81" s="117"/>
      <c r="G81" s="131"/>
      <c r="H81" s="131"/>
      <c r="I81" s="114"/>
    </row>
    <row r="82" spans="1:9" s="118" customFormat="1" ht="7.5" customHeight="1" x14ac:dyDescent="0.2">
      <c r="A82" s="10"/>
      <c r="B82" s="117"/>
      <c r="C82" s="117" t="str">
        <f>IF($A82="","",SUM('Situfin serie mensual'!HV81:IB81))</f>
        <v/>
      </c>
      <c r="D82" s="115"/>
      <c r="E82" s="117"/>
      <c r="F82" s="117" t="str">
        <f>IF($A82="","",'2'!N82)</f>
        <v/>
      </c>
      <c r="G82" s="115"/>
      <c r="H82" s="115"/>
      <c r="I82" s="114"/>
    </row>
    <row r="83" spans="1:9" s="16" customFormat="1" ht="12.75" outlineLevel="2" x14ac:dyDescent="0.2">
      <c r="A83" s="10" t="s">
        <v>56</v>
      </c>
      <c r="B83" s="115">
        <v>-1904.0813130739998</v>
      </c>
      <c r="C83" s="115">
        <f>IF($A83="","",SUM('Situfin serie mensual'!HV82:IB82))</f>
        <v>3176.6139851410553</v>
      </c>
      <c r="D83" s="115">
        <f t="shared" ref="D83:D90" si="6">IFERROR((C83/B83*100),0)</f>
        <v>-166.83184501257696</v>
      </c>
      <c r="E83" s="115">
        <v>-36.096045408999814</v>
      </c>
      <c r="F83" s="115">
        <f>IF($A83="","",'2'!N83)</f>
        <v>-1035.3882496512945</v>
      </c>
      <c r="G83" s="115">
        <f t="shared" ref="G83:G95" si="7">IFERROR((F83/E83*100),0)</f>
        <v>2868.4257178852658</v>
      </c>
      <c r="H83" s="115">
        <f t="shared" ref="H83:H88" si="8">IF(C83&lt;&gt;0,F83/C83*100-100," ")</f>
        <v>-132.59408459744972</v>
      </c>
      <c r="I83" s="114"/>
    </row>
    <row r="84" spans="1:9" s="118" customFormat="1" ht="12.75" customHeight="1" x14ac:dyDescent="0.2">
      <c r="A84" s="13" t="s">
        <v>57</v>
      </c>
      <c r="B84" s="117">
        <v>-1904.0813130739998</v>
      </c>
      <c r="C84" s="117">
        <f>IF($A84="","",SUM('Situfin serie mensual'!HV83:IB83))</f>
        <v>3176.6139851410553</v>
      </c>
      <c r="D84" s="117">
        <f t="shared" si="6"/>
        <v>-166.83184501257696</v>
      </c>
      <c r="E84" s="117">
        <v>-36.096045408999814</v>
      </c>
      <c r="F84" s="117">
        <f>IF($A84="","",'2'!N84)</f>
        <v>-1035.3882496512945</v>
      </c>
      <c r="G84" s="117">
        <f t="shared" si="7"/>
        <v>2868.4257178852658</v>
      </c>
      <c r="H84" s="117">
        <f t="shared" si="8"/>
        <v>-132.59408459744972</v>
      </c>
      <c r="I84" s="114"/>
    </row>
    <row r="85" spans="1:9" s="118" customFormat="1" ht="12.75" customHeight="1" x14ac:dyDescent="0.2">
      <c r="A85" s="13" t="s">
        <v>58</v>
      </c>
      <c r="B85" s="117">
        <v>0</v>
      </c>
      <c r="C85" s="117">
        <f>IF($A85="","",SUM('Situfin serie mensual'!HV84:IB84))</f>
        <v>0</v>
      </c>
      <c r="D85" s="117">
        <f t="shared" si="6"/>
        <v>0</v>
      </c>
      <c r="E85" s="117">
        <v>0</v>
      </c>
      <c r="F85" s="117">
        <f>IF($A85="","",'2'!N85)</f>
        <v>0</v>
      </c>
      <c r="G85" s="117">
        <f t="shared" si="7"/>
        <v>0</v>
      </c>
      <c r="H85" s="117" t="str">
        <f t="shared" si="8"/>
        <v xml:space="preserve"> </v>
      </c>
      <c r="I85" s="114"/>
    </row>
    <row r="86" spans="1:9" s="16" customFormat="1" ht="12.75" outlineLevel="2" x14ac:dyDescent="0.2">
      <c r="A86" s="10" t="s">
        <v>59</v>
      </c>
      <c r="B86" s="115">
        <v>9860.4459257399994</v>
      </c>
      <c r="C86" s="115">
        <f>IF($A86="","",SUM('Situfin serie mensual'!HV85:IB85))</f>
        <v>4404.7417597599724</v>
      </c>
      <c r="D86" s="115">
        <f t="shared" si="6"/>
        <v>44.670817049578908</v>
      </c>
      <c r="E86" s="115">
        <v>7825.8963617650006</v>
      </c>
      <c r="F86" s="115">
        <f>IF($A86="","",'2'!N86)</f>
        <v>6381.7570089179999</v>
      </c>
      <c r="G86" s="115">
        <f t="shared" si="7"/>
        <v>81.546658860668856</v>
      </c>
      <c r="H86" s="115">
        <f t="shared" si="8"/>
        <v>44.883794714579608</v>
      </c>
      <c r="I86" s="114"/>
    </row>
    <row r="87" spans="1:9" s="118" customFormat="1" ht="15" customHeight="1" x14ac:dyDescent="0.2">
      <c r="A87" s="13" t="s">
        <v>57</v>
      </c>
      <c r="B87" s="117">
        <v>-703.21990254599996</v>
      </c>
      <c r="C87" s="117">
        <f>IF($A87="","",SUM('Situfin serie mensual'!HV86:IB86))</f>
        <v>-670.18675904600047</v>
      </c>
      <c r="D87" s="117">
        <f t="shared" si="6"/>
        <v>95.302586946074285</v>
      </c>
      <c r="E87" s="117">
        <v>-155.28032384699998</v>
      </c>
      <c r="F87" s="117">
        <f>IF($A87="","",'2'!N87)</f>
        <v>-1001.6961361140003</v>
      </c>
      <c r="G87" s="117">
        <f t="shared" si="7"/>
        <v>645.08890199184953</v>
      </c>
      <c r="H87" s="117">
        <f t="shared" si="8"/>
        <v>49.465223326688488</v>
      </c>
      <c r="I87" s="114"/>
    </row>
    <row r="88" spans="1:9" s="118" customFormat="1" ht="12.75" customHeight="1" x14ac:dyDescent="0.2">
      <c r="A88" s="13" t="s">
        <v>58</v>
      </c>
      <c r="B88" s="117">
        <v>10563.665828285999</v>
      </c>
      <c r="C88" s="117">
        <f>IF($A88="","",SUM('Situfin serie mensual'!HV87:IB87))</f>
        <v>5074.928518805973</v>
      </c>
      <c r="D88" s="117">
        <f t="shared" si="6"/>
        <v>48.041358002986001</v>
      </c>
      <c r="E88" s="117">
        <v>7981.1766856120003</v>
      </c>
      <c r="F88" s="117">
        <f>IF($A88="","",'2'!N88)</f>
        <v>7383.453145032001</v>
      </c>
      <c r="G88" s="117">
        <f t="shared" si="7"/>
        <v>92.510834377873877</v>
      </c>
      <c r="H88" s="117">
        <f t="shared" si="8"/>
        <v>45.488810683173455</v>
      </c>
      <c r="I88" s="114"/>
    </row>
    <row r="89" spans="1:9" s="118" customFormat="1" ht="6" customHeight="1" x14ac:dyDescent="0.2">
      <c r="A89" s="13"/>
      <c r="B89" s="117"/>
      <c r="C89" s="117" t="str">
        <f>IF($A89="","",SUM('Situfin serie mensual'!HV88:IB88))</f>
        <v/>
      </c>
      <c r="D89" s="117"/>
      <c r="E89" s="117"/>
      <c r="F89" s="117" t="str">
        <f>IF($A89="","",'2'!N89)</f>
        <v/>
      </c>
      <c r="G89" s="117"/>
      <c r="H89" s="117"/>
      <c r="I89" s="114"/>
    </row>
    <row r="90" spans="1:9" s="10" customFormat="1" ht="12.75" x14ac:dyDescent="0.2">
      <c r="A90" s="10" t="s">
        <v>60</v>
      </c>
      <c r="B90" s="115">
        <v>-426.69120318299997</v>
      </c>
      <c r="C90" s="115">
        <f>IF($A90="","",SUM('Situfin serie mensual'!HV89:IB89))</f>
        <v>-323.83593496300011</v>
      </c>
      <c r="D90" s="115">
        <f t="shared" si="6"/>
        <v>75.894682746509048</v>
      </c>
      <c r="E90" s="115">
        <v>-367.25309415300001</v>
      </c>
      <c r="F90" s="115">
        <f>IF($A90="","",'2'!N90)</f>
        <v>-1613.7246139159997</v>
      </c>
      <c r="G90" s="115">
        <f t="shared" si="7"/>
        <v>439.40395318867263</v>
      </c>
      <c r="H90" s="115">
        <f t="shared" ref="H90:H95" si="9">IF(C90&lt;&gt;0,F90/C90*100-100," ")</f>
        <v>398.31548623545308</v>
      </c>
      <c r="I90" s="114"/>
    </row>
    <row r="91" spans="1:9" s="133" customFormat="1" ht="12.75" customHeight="1" x14ac:dyDescent="0.2">
      <c r="A91" s="13" t="s">
        <v>61</v>
      </c>
      <c r="B91" s="132">
        <v>0</v>
      </c>
      <c r="C91" s="132">
        <f>IF($A91="","",SUM('Situfin serie mensual'!HV90:IB90))</f>
        <v>2236.6843889209999</v>
      </c>
      <c r="D91" s="132">
        <f>IFERROR((C91/B91*100),0)</f>
        <v>0</v>
      </c>
      <c r="E91" s="132">
        <v>0</v>
      </c>
      <c r="F91" s="132">
        <f>IF($A91="","",'2'!N91)</f>
        <v>1663.2892525690004</v>
      </c>
      <c r="G91" s="132">
        <f t="shared" si="7"/>
        <v>0</v>
      </c>
      <c r="H91" s="132">
        <f t="shared" si="9"/>
        <v>-25.635943058940541</v>
      </c>
      <c r="I91" s="114"/>
    </row>
    <row r="92" spans="1:9" s="133" customFormat="1" ht="12.75" customHeight="1" x14ac:dyDescent="0.2">
      <c r="A92" s="13" t="s">
        <v>62</v>
      </c>
      <c r="B92" s="132">
        <v>426.69120318299997</v>
      </c>
      <c r="C92" s="132">
        <f>IF($A92="","",SUM('Situfin serie mensual'!HV91:IB91))</f>
        <v>2560.5203238839999</v>
      </c>
      <c r="D92" s="132">
        <f>IFERROR((C92/B92*100),0)</f>
        <v>600.08744140568558</v>
      </c>
      <c r="E92" s="132">
        <v>367.25309415300001</v>
      </c>
      <c r="F92" s="132">
        <f>IF($A92="","",'2'!N92)</f>
        <v>3277.0138664850001</v>
      </c>
      <c r="G92" s="132">
        <f t="shared" si="7"/>
        <v>892.30395023432402</v>
      </c>
      <c r="H92" s="132">
        <f t="shared" si="9"/>
        <v>27.982341554476164</v>
      </c>
      <c r="I92" s="114"/>
    </row>
    <row r="93" spans="1:9" s="133" customFormat="1" ht="6.75" customHeight="1" x14ac:dyDescent="0.2">
      <c r="B93" s="132"/>
      <c r="C93" s="132" t="str">
        <f>IF($A93="","",SUM('Situfin serie mensual'!HV92:IB92))</f>
        <v/>
      </c>
      <c r="D93" s="132"/>
      <c r="E93" s="132"/>
      <c r="F93" s="132" t="str">
        <f>IF($A93="","",'2'!N93)</f>
        <v/>
      </c>
      <c r="G93" s="132"/>
      <c r="H93" s="132"/>
      <c r="I93" s="114"/>
    </row>
    <row r="94" spans="1:9" s="133" customFormat="1" ht="12.75" x14ac:dyDescent="0.2">
      <c r="A94" s="10" t="s">
        <v>63</v>
      </c>
      <c r="B94" s="134">
        <v>-3638.3614443040001</v>
      </c>
      <c r="C94" s="134">
        <f>IF($A94="","",SUM('Situfin serie mensual'!HV93:IB93))</f>
        <v>2867.0890784090552</v>
      </c>
      <c r="D94" s="134">
        <f>IFERROR((C94/B94*100),0)</f>
        <v>-78.801656248243219</v>
      </c>
      <c r="E94" s="134">
        <v>-1274.2666441929998</v>
      </c>
      <c r="F94" s="134">
        <f>IF($A94="","",'2'!N94)</f>
        <v>-1331.7942762382943</v>
      </c>
      <c r="G94" s="134">
        <f t="shared" si="7"/>
        <v>104.51456783456237</v>
      </c>
      <c r="H94" s="134">
        <f t="shared" si="9"/>
        <v>-146.4510951636461</v>
      </c>
      <c r="I94" s="114"/>
    </row>
    <row r="95" spans="1:9" s="133" customFormat="1" ht="12.75" x14ac:dyDescent="0.2">
      <c r="A95" s="13" t="s">
        <v>64</v>
      </c>
      <c r="B95" s="132">
        <v>-3638.3614443040001</v>
      </c>
      <c r="C95" s="132">
        <f>IF($A95="","",SUM('Situfin serie mensual'!HV94:IB94))</f>
        <v>2867.0890784090552</v>
      </c>
      <c r="D95" s="132">
        <f>IFERROR((C95/B95*100),0)</f>
        <v>-78.801656248243219</v>
      </c>
      <c r="E95" s="132">
        <v>-1274.2666441929998</v>
      </c>
      <c r="F95" s="132">
        <f>IF($A95="","",'2'!N95)</f>
        <v>-1331.7942762382943</v>
      </c>
      <c r="G95" s="132">
        <f t="shared" si="7"/>
        <v>104.51456783456237</v>
      </c>
      <c r="H95" s="132">
        <f t="shared" si="9"/>
        <v>-146.4510951636461</v>
      </c>
      <c r="I95" s="114"/>
    </row>
    <row r="96" spans="1:9" s="133" customFormat="1" ht="7.5" customHeight="1" x14ac:dyDescent="0.2">
      <c r="A96" s="118"/>
      <c r="B96" s="132"/>
      <c r="C96" s="132" t="str">
        <f>IF($A96="","",SUM('Situfin serie mensual'!HI95:IB95))</f>
        <v/>
      </c>
      <c r="D96" s="132"/>
      <c r="E96" s="132"/>
      <c r="F96" s="132" t="str">
        <f>IF($A96="","",'2'!N96)</f>
        <v/>
      </c>
      <c r="G96" s="132"/>
      <c r="H96" s="132"/>
      <c r="I96" s="114"/>
    </row>
    <row r="97" spans="1:12" s="133" customFormat="1" ht="12.75" hidden="1" customHeight="1" x14ac:dyDescent="0.2">
      <c r="A97" s="10" t="s">
        <v>153</v>
      </c>
      <c r="B97" s="134">
        <v>0</v>
      </c>
      <c r="C97" s="134">
        <f>IF($A97="","",SUM('Situfin serie mensual'!GX96:HI96))</f>
        <v>734.43644826141701</v>
      </c>
      <c r="D97" s="134"/>
      <c r="E97" s="134">
        <v>1.0913936421275139E-11</v>
      </c>
      <c r="F97" s="134">
        <f>IF($A97="","",'2'!N97)</f>
        <v>2683.599296788293</v>
      </c>
      <c r="G97" s="132"/>
      <c r="H97" s="134"/>
      <c r="I97" s="114"/>
    </row>
    <row r="98" spans="1:12" x14ac:dyDescent="0.2">
      <c r="B98" s="203"/>
      <c r="C98" s="203" t="str">
        <f>IF($A98="","",SUM('Situfin serie mensual'!GX97:HI97))</f>
        <v/>
      </c>
      <c r="D98" s="203"/>
      <c r="E98" s="203"/>
      <c r="F98" s="203" t="str">
        <f>IF($A98="","",'2'!N98)</f>
        <v/>
      </c>
      <c r="G98" s="203"/>
      <c r="H98" s="203"/>
      <c r="I98" s="114"/>
    </row>
    <row r="99" spans="1:12" x14ac:dyDescent="0.2">
      <c r="A99" s="214" t="s">
        <v>199</v>
      </c>
      <c r="B99" s="215"/>
      <c r="C99" s="215"/>
      <c r="D99" s="215"/>
      <c r="E99" s="215"/>
      <c r="F99" s="215"/>
      <c r="G99" s="215"/>
      <c r="H99" s="215"/>
      <c r="I99" s="114"/>
    </row>
    <row r="100" spans="1:12" x14ac:dyDescent="0.2">
      <c r="A100" s="209" t="s">
        <v>200</v>
      </c>
      <c r="B100" s="210">
        <f>B35-B49-B52-B55-B67-B42</f>
        <v>37480.288326911999</v>
      </c>
      <c r="C100" s="210">
        <f>C35-C49-C52-C55-C67-C42</f>
        <v>18477.335487198998</v>
      </c>
      <c r="D100" s="132">
        <f>IFERROR((C100/B100*100),0)</f>
        <v>49.298808285665466</v>
      </c>
      <c r="E100" s="210">
        <f>E35-E49-E52-E55-E67-E42</f>
        <v>40128.405056187003</v>
      </c>
      <c r="F100" s="210">
        <f>F35-F49-F52-F55-F67-F42</f>
        <v>21194.244413772001</v>
      </c>
      <c r="G100" s="132">
        <f t="shared" ref="G100:G101" si="10">IFERROR((F100/E100*100),0)</f>
        <v>52.81606479025578</v>
      </c>
      <c r="H100" s="132">
        <f t="shared" ref="H100" si="11">IF(C100&lt;&gt;0,F100/C100*100-100," ")</f>
        <v>14.704008207543055</v>
      </c>
      <c r="I100" s="114"/>
      <c r="J100" s="213"/>
    </row>
    <row r="101" spans="1:12" x14ac:dyDescent="0.2">
      <c r="A101" s="209" t="s">
        <v>92</v>
      </c>
      <c r="B101" s="210">
        <f>B79+B42</f>
        <v>-7650.4668691520055</v>
      </c>
      <c r="C101" s="210">
        <f>C79+C42</f>
        <v>-887.29054667097466</v>
      </c>
      <c r="D101" s="132">
        <f>IFERROR((C101/B101*100),0)</f>
        <v>11.597861435733842</v>
      </c>
      <c r="E101" s="210">
        <f>E79+E42</f>
        <v>-3413.65431940699</v>
      </c>
      <c r="F101" s="210">
        <f>F79+F42</f>
        <v>-2211.3445769990003</v>
      </c>
      <c r="G101" s="132">
        <f t="shared" si="10"/>
        <v>64.779393872052879</v>
      </c>
      <c r="H101" s="132"/>
      <c r="I101" s="114"/>
      <c r="J101" s="213"/>
    </row>
    <row r="102" spans="1:12" ht="9" customHeight="1" x14ac:dyDescent="0.2">
      <c r="A102" s="216"/>
      <c r="B102" s="217"/>
      <c r="C102" s="217"/>
      <c r="D102" s="218"/>
      <c r="E102" s="217"/>
      <c r="F102" s="217"/>
      <c r="G102" s="218"/>
      <c r="H102" s="218"/>
      <c r="I102" s="114"/>
      <c r="J102" s="213"/>
    </row>
    <row r="103" spans="1:12" ht="16.5" x14ac:dyDescent="0.3">
      <c r="A103" s="174" t="s">
        <v>187</v>
      </c>
      <c r="B103" s="136"/>
      <c r="D103" s="136"/>
      <c r="E103" s="136"/>
      <c r="F103" s="137"/>
      <c r="I103" s="114"/>
    </row>
    <row r="104" spans="1:12" x14ac:dyDescent="0.2">
      <c r="A104" s="138" t="s">
        <v>154</v>
      </c>
      <c r="B104" s="136"/>
      <c r="D104" s="136"/>
      <c r="E104" s="136"/>
      <c r="F104" s="139"/>
      <c r="G104" s="139"/>
      <c r="H104" s="139"/>
      <c r="I104" s="114"/>
      <c r="J104" s="139"/>
      <c r="K104" s="139"/>
      <c r="L104" s="139"/>
    </row>
    <row r="105" spans="1:12" x14ac:dyDescent="0.2">
      <c r="B105" s="136"/>
      <c r="D105" s="136"/>
      <c r="E105" s="136"/>
      <c r="F105" s="139"/>
      <c r="G105" s="139"/>
      <c r="H105" s="139"/>
      <c r="I105" s="114"/>
      <c r="J105" s="139"/>
      <c r="K105" s="139"/>
      <c r="L105" s="139"/>
    </row>
    <row r="106" spans="1:12" hidden="1" x14ac:dyDescent="0.2">
      <c r="B106" s="136"/>
      <c r="D106" s="136"/>
      <c r="E106" s="136"/>
      <c r="F106" s="139"/>
      <c r="G106" s="139"/>
      <c r="H106" s="139"/>
      <c r="I106" s="140"/>
      <c r="J106" s="139"/>
      <c r="K106" s="139"/>
      <c r="L106" s="139"/>
    </row>
    <row r="107" spans="1:12" hidden="1" x14ac:dyDescent="0.2">
      <c r="B107" s="136"/>
      <c r="D107" s="136"/>
      <c r="E107" s="136"/>
      <c r="F107" s="139"/>
      <c r="G107" s="139"/>
      <c r="H107" s="139"/>
      <c r="I107" s="140"/>
      <c r="J107" s="139"/>
      <c r="K107" s="139"/>
      <c r="L107" s="139"/>
    </row>
    <row r="108" spans="1:12" hidden="1" x14ac:dyDescent="0.2">
      <c r="B108" s="136"/>
      <c r="D108" s="136"/>
      <c r="E108" s="136"/>
      <c r="F108" s="139"/>
      <c r="G108" s="139"/>
      <c r="H108" s="139"/>
      <c r="I108" s="140"/>
      <c r="J108" s="139"/>
      <c r="K108" s="139"/>
      <c r="L108" s="139"/>
    </row>
    <row r="109" spans="1:12" hidden="1" x14ac:dyDescent="0.2">
      <c r="B109" s="136"/>
      <c r="D109" s="136"/>
      <c r="E109" s="136"/>
      <c r="F109" s="139"/>
      <c r="G109" s="139"/>
      <c r="H109" s="139"/>
      <c r="I109" s="140"/>
      <c r="J109" s="139"/>
      <c r="K109" s="139"/>
      <c r="L109" s="139"/>
    </row>
    <row r="110" spans="1:12" hidden="1" x14ac:dyDescent="0.2">
      <c r="B110" s="136"/>
      <c r="D110" s="136"/>
      <c r="E110" s="136"/>
      <c r="F110" s="139"/>
      <c r="G110" s="139"/>
      <c r="H110" s="139"/>
      <c r="I110" s="140"/>
      <c r="J110" s="139"/>
      <c r="K110" s="139"/>
      <c r="L110" s="139"/>
    </row>
    <row r="111" spans="1:12" hidden="1" x14ac:dyDescent="0.2">
      <c r="B111" s="136"/>
      <c r="D111" s="136"/>
      <c r="E111" s="136"/>
      <c r="F111" s="139"/>
      <c r="G111" s="139"/>
      <c r="H111" s="139"/>
      <c r="I111" s="140"/>
      <c r="J111" s="139"/>
      <c r="K111" s="139"/>
      <c r="L111" s="139"/>
    </row>
    <row r="112" spans="1:12" hidden="1" x14ac:dyDescent="0.2">
      <c r="B112" s="136"/>
      <c r="D112" s="136"/>
      <c r="E112" s="136"/>
      <c r="F112" s="139"/>
      <c r="G112" s="139"/>
      <c r="H112" s="139"/>
      <c r="I112" s="140"/>
      <c r="J112" s="139"/>
      <c r="K112" s="139"/>
      <c r="L112" s="139"/>
    </row>
    <row r="113" spans="2:12" hidden="1" x14ac:dyDescent="0.2">
      <c r="B113" s="136"/>
      <c r="D113" s="136"/>
      <c r="E113" s="136"/>
      <c r="F113" s="139"/>
      <c r="G113" s="139"/>
      <c r="H113" s="139"/>
      <c r="I113" s="140"/>
      <c r="J113" s="139"/>
      <c r="K113" s="139"/>
      <c r="L113" s="139"/>
    </row>
    <row r="114" spans="2:12" hidden="1" x14ac:dyDescent="0.2">
      <c r="B114" s="136"/>
      <c r="D114" s="136"/>
      <c r="E114" s="136"/>
      <c r="F114" s="139"/>
      <c r="G114" s="139"/>
      <c r="H114" s="139"/>
      <c r="I114" s="141"/>
      <c r="J114" s="139"/>
      <c r="K114" s="139"/>
      <c r="L114" s="139"/>
    </row>
    <row r="115" spans="2:12" hidden="1" x14ac:dyDescent="0.2">
      <c r="E115" s="136"/>
      <c r="F115" s="139"/>
      <c r="G115" s="139"/>
      <c r="H115" s="139"/>
      <c r="I115" s="140"/>
      <c r="J115" s="139"/>
      <c r="K115" s="139"/>
      <c r="L115" s="139"/>
    </row>
    <row r="116" spans="2:12" hidden="1" x14ac:dyDescent="0.2">
      <c r="E116" s="136"/>
      <c r="F116" s="139"/>
      <c r="G116" s="139"/>
      <c r="H116" s="139"/>
      <c r="I116" s="140"/>
      <c r="J116" s="139"/>
      <c r="K116" s="139"/>
      <c r="L116" s="139"/>
    </row>
    <row r="117" spans="2:12" hidden="1" x14ac:dyDescent="0.2">
      <c r="E117" s="136"/>
      <c r="F117" s="139"/>
      <c r="G117" s="139"/>
      <c r="H117" s="139"/>
      <c r="I117" s="140"/>
      <c r="J117" s="139"/>
      <c r="K117" s="139"/>
      <c r="L117" s="139"/>
    </row>
    <row r="118" spans="2:12" hidden="1" x14ac:dyDescent="0.2">
      <c r="E118" s="136"/>
      <c r="F118" s="139"/>
      <c r="G118" s="139"/>
      <c r="H118" s="139"/>
      <c r="I118" s="140"/>
      <c r="J118" s="139"/>
      <c r="K118" s="139"/>
      <c r="L118" s="139"/>
    </row>
    <row r="119" spans="2:12" hidden="1" x14ac:dyDescent="0.2">
      <c r="E119" s="136"/>
      <c r="F119" s="139"/>
      <c r="G119" s="139"/>
      <c r="H119" s="139"/>
      <c r="I119" s="140"/>
      <c r="J119" s="139"/>
      <c r="K119" s="139"/>
      <c r="L119" s="139"/>
    </row>
    <row r="120" spans="2:12" hidden="1" x14ac:dyDescent="0.2">
      <c r="G120" s="139"/>
      <c r="H120" s="139"/>
      <c r="I120" s="140"/>
      <c r="J120" s="139"/>
      <c r="K120" s="139"/>
      <c r="L120" s="139"/>
    </row>
    <row r="121" spans="2:12" hidden="1" x14ac:dyDescent="0.2">
      <c r="G121" s="139"/>
      <c r="H121" s="139"/>
      <c r="I121" s="140"/>
      <c r="J121" s="139"/>
      <c r="K121" s="139"/>
      <c r="L121" s="139"/>
    </row>
    <row r="122" spans="2:12" hidden="1" x14ac:dyDescent="0.2">
      <c r="G122" s="139"/>
      <c r="H122" s="139"/>
      <c r="I122" s="139"/>
      <c r="J122" s="139"/>
      <c r="K122" s="139"/>
      <c r="L122" s="139"/>
    </row>
    <row r="123" spans="2:12" hidden="1" x14ac:dyDescent="0.2">
      <c r="G123" s="139"/>
      <c r="H123" s="139"/>
      <c r="I123" s="139"/>
      <c r="J123" s="139"/>
      <c r="K123" s="139"/>
      <c r="L123" s="139"/>
    </row>
    <row r="124" spans="2:12" hidden="1" x14ac:dyDescent="0.2">
      <c r="G124" s="139"/>
      <c r="H124" s="139"/>
      <c r="I124" s="139"/>
      <c r="J124" s="139"/>
      <c r="K124" s="139"/>
      <c r="L124" s="139"/>
    </row>
    <row r="125" spans="2:12" hidden="1" x14ac:dyDescent="0.2">
      <c r="G125" s="139"/>
      <c r="H125" s="139"/>
      <c r="I125" s="139"/>
      <c r="J125" s="139"/>
      <c r="K125" s="139"/>
      <c r="L125" s="139"/>
    </row>
    <row r="126" spans="2:12" hidden="1" x14ac:dyDescent="0.2">
      <c r="G126" s="139"/>
      <c r="H126" s="139"/>
      <c r="I126" s="139"/>
      <c r="J126" s="139"/>
      <c r="K126" s="139"/>
      <c r="L126" s="139"/>
    </row>
    <row r="127" spans="2:12" hidden="1" x14ac:dyDescent="0.2">
      <c r="G127" s="139"/>
      <c r="H127" s="139"/>
      <c r="I127" s="139"/>
      <c r="J127" s="139"/>
      <c r="K127" s="139"/>
      <c r="L127" s="139"/>
    </row>
    <row r="128" spans="2:12" hidden="1" x14ac:dyDescent="0.2">
      <c r="G128" s="139"/>
      <c r="H128" s="139"/>
      <c r="I128" s="139"/>
      <c r="J128" s="139"/>
      <c r="K128" s="139"/>
      <c r="L128" s="139"/>
    </row>
    <row r="129" spans="7:12" hidden="1" x14ac:dyDescent="0.2">
      <c r="G129" s="139"/>
      <c r="H129" s="139"/>
      <c r="I129" s="139"/>
      <c r="J129" s="139"/>
      <c r="K129" s="139"/>
      <c r="L129" s="139"/>
    </row>
    <row r="130" spans="7:12" hidden="1" x14ac:dyDescent="0.2">
      <c r="G130" s="139"/>
      <c r="H130" s="139"/>
      <c r="I130" s="139"/>
      <c r="J130" s="139"/>
      <c r="K130" s="139"/>
      <c r="L130" s="139"/>
    </row>
    <row r="131" spans="7:12" hidden="1" x14ac:dyDescent="0.2">
      <c r="G131" s="139"/>
      <c r="H131" s="139"/>
      <c r="I131" s="139"/>
      <c r="J131" s="139"/>
      <c r="K131" s="139"/>
      <c r="L131" s="139"/>
    </row>
    <row r="132" spans="7:12" hidden="1" x14ac:dyDescent="0.2">
      <c r="G132" s="139"/>
      <c r="H132" s="139"/>
      <c r="I132" s="139"/>
      <c r="J132" s="139"/>
      <c r="K132" s="139"/>
      <c r="L132" s="139"/>
    </row>
    <row r="133" spans="7:12" hidden="1" x14ac:dyDescent="0.2">
      <c r="G133" s="139"/>
      <c r="H133" s="139"/>
      <c r="I133" s="139"/>
      <c r="J133" s="139"/>
      <c r="K133" s="139"/>
      <c r="L133" s="139"/>
    </row>
    <row r="134" spans="7:12" hidden="1" x14ac:dyDescent="0.2">
      <c r="G134" s="139"/>
      <c r="H134" s="139"/>
      <c r="I134" s="139"/>
      <c r="J134" s="139"/>
      <c r="K134" s="139"/>
      <c r="L134" s="139"/>
    </row>
    <row r="135" spans="7:12" hidden="1" x14ac:dyDescent="0.2">
      <c r="G135" s="139"/>
      <c r="H135" s="139"/>
      <c r="I135" s="139"/>
      <c r="J135" s="139"/>
      <c r="K135" s="139"/>
      <c r="L135" s="139"/>
    </row>
    <row r="136" spans="7:12" hidden="1" x14ac:dyDescent="0.2">
      <c r="G136" s="139"/>
      <c r="H136" s="139"/>
      <c r="I136" s="139"/>
      <c r="J136" s="139"/>
      <c r="K136" s="139"/>
      <c r="L136" s="139"/>
    </row>
    <row r="137" spans="7:12" hidden="1" x14ac:dyDescent="0.2">
      <c r="G137" s="139"/>
      <c r="H137" s="139"/>
      <c r="I137" s="139"/>
      <c r="J137" s="139"/>
      <c r="K137" s="139"/>
      <c r="L137" s="139"/>
    </row>
  </sheetData>
  <mergeCells count="12">
    <mergeCell ref="G8:G9"/>
    <mergeCell ref="H8:H9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</mergeCells>
  <hyperlinks>
    <hyperlink ref="J1" location="Informe!A1" display="Volver a Inicio" xr:uid="{00000000-0004-0000-0100-000000000000}"/>
  </hyperlinks>
  <printOptions horizontalCentered="1"/>
  <pageMargins left="0.70866141732283472" right="0.70866141732283472" top="0.09" bottom="0.09" header="0.08" footer="0.13"/>
  <pageSetup scale="87" fitToHeight="0" orientation="portrait" verticalDpi="200" r:id="rId1"/>
  <ignoredErrors>
    <ignoredError sqref="C10:C98" formulaRange="1"/>
    <ignoredError sqref="D100:D10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VV106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P1" sqref="P1"/>
    </sheetView>
  </sheetViews>
  <sheetFormatPr baseColWidth="10" defaultColWidth="0" defaultRowHeight="14.25" zeroHeight="1" outlineLevelRow="2" x14ac:dyDescent="0.2"/>
  <cols>
    <col min="1" max="1" width="61.42578125" style="103" customWidth="1"/>
    <col min="2" max="2" width="8.5703125" style="103" bestFit="1" customWidth="1"/>
    <col min="3" max="3" width="8.85546875" style="103" customWidth="1"/>
    <col min="4" max="4" width="8.5703125" style="103" customWidth="1"/>
    <col min="5" max="5" width="9.28515625" style="103" customWidth="1"/>
    <col min="6" max="6" width="8.5703125" style="144" customWidth="1"/>
    <col min="7" max="7" width="7.7109375" style="103" customWidth="1"/>
    <col min="8" max="8" width="8.5703125" style="103" customWidth="1"/>
    <col min="9" max="10" width="8.5703125" style="103" hidden="1" customWidth="1"/>
    <col min="11" max="11" width="10.28515625" style="103" hidden="1" customWidth="1"/>
    <col min="12" max="12" width="10.140625" style="103" hidden="1" customWidth="1"/>
    <col min="13" max="13" width="10.28515625" style="103" hidden="1" customWidth="1"/>
    <col min="14" max="14" width="10.28515625" style="103" customWidth="1"/>
    <col min="15" max="15" width="2.28515625" style="103" customWidth="1"/>
    <col min="16" max="16" width="14.42578125" style="103" customWidth="1"/>
    <col min="17" max="256" width="12.28515625" style="103" hidden="1"/>
    <col min="257" max="257" width="53.85546875" style="103" hidden="1"/>
    <col min="258" max="259" width="7.7109375" style="103" hidden="1"/>
    <col min="260" max="260" width="8.28515625" style="103" hidden="1"/>
    <col min="261" max="261" width="8.42578125" style="103" hidden="1"/>
    <col min="262" max="262" width="9" style="103" hidden="1"/>
    <col min="263" max="263" width="8" style="103" hidden="1"/>
    <col min="264" max="269" width="12.28515625" style="103" hidden="1"/>
    <col min="270" max="270" width="11.28515625" style="103" hidden="1"/>
    <col min="271" max="512" width="12.28515625" style="103" hidden="1"/>
    <col min="513" max="513" width="53.85546875" style="103" hidden="1"/>
    <col min="514" max="515" width="7.7109375" style="103" hidden="1"/>
    <col min="516" max="516" width="8.28515625" style="103" hidden="1"/>
    <col min="517" max="517" width="8.42578125" style="103" hidden="1"/>
    <col min="518" max="518" width="9" style="103" hidden="1"/>
    <col min="519" max="519" width="8" style="103" hidden="1"/>
    <col min="520" max="525" width="12.28515625" style="103" hidden="1"/>
    <col min="526" max="526" width="11.28515625" style="103" hidden="1"/>
    <col min="527" max="768" width="12.28515625" style="103" hidden="1"/>
    <col min="769" max="769" width="53.85546875" style="103" hidden="1"/>
    <col min="770" max="771" width="7.7109375" style="103" hidden="1"/>
    <col min="772" max="772" width="8.28515625" style="103" hidden="1"/>
    <col min="773" max="773" width="8.42578125" style="103" hidden="1"/>
    <col min="774" max="774" width="9" style="103" hidden="1"/>
    <col min="775" max="775" width="8" style="103" hidden="1"/>
    <col min="776" max="781" width="12.28515625" style="103" hidden="1"/>
    <col min="782" max="782" width="11.28515625" style="103" hidden="1"/>
    <col min="783" max="1024" width="12.28515625" style="103" hidden="1"/>
    <col min="1025" max="1025" width="53.85546875" style="103" hidden="1"/>
    <col min="1026" max="1027" width="7.7109375" style="103" hidden="1"/>
    <col min="1028" max="1028" width="8.28515625" style="103" hidden="1"/>
    <col min="1029" max="1029" width="8.42578125" style="103" hidden="1"/>
    <col min="1030" max="1030" width="9" style="103" hidden="1"/>
    <col min="1031" max="1031" width="8" style="103" hidden="1"/>
    <col min="1032" max="1037" width="12.28515625" style="103" hidden="1"/>
    <col min="1038" max="1038" width="11.28515625" style="103" hidden="1"/>
    <col min="1039" max="1280" width="12.28515625" style="103" hidden="1"/>
    <col min="1281" max="1281" width="53.85546875" style="103" hidden="1"/>
    <col min="1282" max="1283" width="7.7109375" style="103" hidden="1"/>
    <col min="1284" max="1284" width="8.28515625" style="103" hidden="1"/>
    <col min="1285" max="1285" width="8.42578125" style="103" hidden="1"/>
    <col min="1286" max="1286" width="9" style="103" hidden="1"/>
    <col min="1287" max="1287" width="8" style="103" hidden="1"/>
    <col min="1288" max="1293" width="12.28515625" style="103" hidden="1"/>
    <col min="1294" max="1294" width="11.28515625" style="103" hidden="1"/>
    <col min="1295" max="1536" width="12.28515625" style="103" hidden="1"/>
    <col min="1537" max="1537" width="53.85546875" style="103" hidden="1"/>
    <col min="1538" max="1539" width="7.7109375" style="103" hidden="1"/>
    <col min="1540" max="1540" width="8.28515625" style="103" hidden="1"/>
    <col min="1541" max="1541" width="8.42578125" style="103" hidden="1"/>
    <col min="1542" max="1542" width="9" style="103" hidden="1"/>
    <col min="1543" max="1543" width="8" style="103" hidden="1"/>
    <col min="1544" max="1549" width="12.28515625" style="103" hidden="1"/>
    <col min="1550" max="1550" width="11.28515625" style="103" hidden="1"/>
    <col min="1551" max="1792" width="12.28515625" style="103" hidden="1"/>
    <col min="1793" max="1793" width="53.85546875" style="103" hidden="1"/>
    <col min="1794" max="1795" width="7.7109375" style="103" hidden="1"/>
    <col min="1796" max="1796" width="8.28515625" style="103" hidden="1"/>
    <col min="1797" max="1797" width="8.42578125" style="103" hidden="1"/>
    <col min="1798" max="1798" width="9" style="103" hidden="1"/>
    <col min="1799" max="1799" width="8" style="103" hidden="1"/>
    <col min="1800" max="1805" width="12.28515625" style="103" hidden="1"/>
    <col min="1806" max="1806" width="11.28515625" style="103" hidden="1"/>
    <col min="1807" max="2048" width="12.28515625" style="103" hidden="1"/>
    <col min="2049" max="2049" width="53.85546875" style="103" hidden="1"/>
    <col min="2050" max="2051" width="7.7109375" style="103" hidden="1"/>
    <col min="2052" max="2052" width="8.28515625" style="103" hidden="1"/>
    <col min="2053" max="2053" width="8.42578125" style="103" hidden="1"/>
    <col min="2054" max="2054" width="9" style="103" hidden="1"/>
    <col min="2055" max="2055" width="8" style="103" hidden="1"/>
    <col min="2056" max="2061" width="12.28515625" style="103" hidden="1"/>
    <col min="2062" max="2062" width="11.28515625" style="103" hidden="1"/>
    <col min="2063" max="2304" width="12.28515625" style="103" hidden="1"/>
    <col min="2305" max="2305" width="53.85546875" style="103" hidden="1"/>
    <col min="2306" max="2307" width="7.7109375" style="103" hidden="1"/>
    <col min="2308" max="2308" width="8.28515625" style="103" hidden="1"/>
    <col min="2309" max="2309" width="8.42578125" style="103" hidden="1"/>
    <col min="2310" max="2310" width="9" style="103" hidden="1"/>
    <col min="2311" max="2311" width="8" style="103" hidden="1"/>
    <col min="2312" max="2317" width="12.28515625" style="103" hidden="1"/>
    <col min="2318" max="2318" width="11.28515625" style="103" hidden="1"/>
    <col min="2319" max="2560" width="12.28515625" style="103" hidden="1"/>
    <col min="2561" max="2561" width="53.85546875" style="103" hidden="1"/>
    <col min="2562" max="2563" width="7.7109375" style="103" hidden="1"/>
    <col min="2564" max="2564" width="8.28515625" style="103" hidden="1"/>
    <col min="2565" max="2565" width="8.42578125" style="103" hidden="1"/>
    <col min="2566" max="2566" width="9" style="103" hidden="1"/>
    <col min="2567" max="2567" width="8" style="103" hidden="1"/>
    <col min="2568" max="2573" width="12.28515625" style="103" hidden="1"/>
    <col min="2574" max="2574" width="11.28515625" style="103" hidden="1"/>
    <col min="2575" max="2816" width="12.28515625" style="103" hidden="1"/>
    <col min="2817" max="2817" width="53.85546875" style="103" hidden="1"/>
    <col min="2818" max="2819" width="7.7109375" style="103" hidden="1"/>
    <col min="2820" max="2820" width="8.28515625" style="103" hidden="1"/>
    <col min="2821" max="2821" width="8.42578125" style="103" hidden="1"/>
    <col min="2822" max="2822" width="9" style="103" hidden="1"/>
    <col min="2823" max="2823" width="8" style="103" hidden="1"/>
    <col min="2824" max="2829" width="12.28515625" style="103" hidden="1"/>
    <col min="2830" max="2830" width="11.28515625" style="103" hidden="1"/>
    <col min="2831" max="3072" width="12.28515625" style="103" hidden="1"/>
    <col min="3073" max="3073" width="53.85546875" style="103" hidden="1"/>
    <col min="3074" max="3075" width="7.7109375" style="103" hidden="1"/>
    <col min="3076" max="3076" width="8.28515625" style="103" hidden="1"/>
    <col min="3077" max="3077" width="8.42578125" style="103" hidden="1"/>
    <col min="3078" max="3078" width="9" style="103" hidden="1"/>
    <col min="3079" max="3079" width="8" style="103" hidden="1"/>
    <col min="3080" max="3085" width="12.28515625" style="103" hidden="1"/>
    <col min="3086" max="3086" width="11.28515625" style="103" hidden="1"/>
    <col min="3087" max="3328" width="12.28515625" style="103" hidden="1"/>
    <col min="3329" max="3329" width="53.85546875" style="103" hidden="1"/>
    <col min="3330" max="3331" width="7.7109375" style="103" hidden="1"/>
    <col min="3332" max="3332" width="8.28515625" style="103" hidden="1"/>
    <col min="3333" max="3333" width="8.42578125" style="103" hidden="1"/>
    <col min="3334" max="3334" width="9" style="103" hidden="1"/>
    <col min="3335" max="3335" width="8" style="103" hidden="1"/>
    <col min="3336" max="3341" width="12.28515625" style="103" hidden="1"/>
    <col min="3342" max="3342" width="11.28515625" style="103" hidden="1"/>
    <col min="3343" max="3584" width="12.28515625" style="103" hidden="1"/>
    <col min="3585" max="3585" width="53.85546875" style="103" hidden="1"/>
    <col min="3586" max="3587" width="7.7109375" style="103" hidden="1"/>
    <col min="3588" max="3588" width="8.28515625" style="103" hidden="1"/>
    <col min="3589" max="3589" width="8.42578125" style="103" hidden="1"/>
    <col min="3590" max="3590" width="9" style="103" hidden="1"/>
    <col min="3591" max="3591" width="8" style="103" hidden="1"/>
    <col min="3592" max="3597" width="12.28515625" style="103" hidden="1"/>
    <col min="3598" max="3598" width="11.28515625" style="103" hidden="1"/>
    <col min="3599" max="3840" width="12.28515625" style="103" hidden="1"/>
    <col min="3841" max="3841" width="53.85546875" style="103" hidden="1"/>
    <col min="3842" max="3843" width="7.7109375" style="103" hidden="1"/>
    <col min="3844" max="3844" width="8.28515625" style="103" hidden="1"/>
    <col min="3845" max="3845" width="8.42578125" style="103" hidden="1"/>
    <col min="3846" max="3846" width="9" style="103" hidden="1"/>
    <col min="3847" max="3847" width="8" style="103" hidden="1"/>
    <col min="3848" max="3853" width="12.28515625" style="103" hidden="1"/>
    <col min="3854" max="3854" width="11.28515625" style="103" hidden="1"/>
    <col min="3855" max="4096" width="12.28515625" style="103" hidden="1"/>
    <col min="4097" max="4097" width="53.85546875" style="103" hidden="1"/>
    <col min="4098" max="4099" width="7.7109375" style="103" hidden="1"/>
    <col min="4100" max="4100" width="8.28515625" style="103" hidden="1"/>
    <col min="4101" max="4101" width="8.42578125" style="103" hidden="1"/>
    <col min="4102" max="4102" width="9" style="103" hidden="1"/>
    <col min="4103" max="4103" width="8" style="103" hidden="1"/>
    <col min="4104" max="4109" width="12.28515625" style="103" hidden="1"/>
    <col min="4110" max="4110" width="11.28515625" style="103" hidden="1"/>
    <col min="4111" max="4352" width="12.28515625" style="103" hidden="1"/>
    <col min="4353" max="4353" width="53.85546875" style="103" hidden="1"/>
    <col min="4354" max="4355" width="7.7109375" style="103" hidden="1"/>
    <col min="4356" max="4356" width="8.28515625" style="103" hidden="1"/>
    <col min="4357" max="4357" width="8.42578125" style="103" hidden="1"/>
    <col min="4358" max="4358" width="9" style="103" hidden="1"/>
    <col min="4359" max="4359" width="8" style="103" hidden="1"/>
    <col min="4360" max="4365" width="12.28515625" style="103" hidden="1"/>
    <col min="4366" max="4366" width="11.28515625" style="103" hidden="1"/>
    <col min="4367" max="4608" width="12.28515625" style="103" hidden="1"/>
    <col min="4609" max="4609" width="53.85546875" style="103" hidden="1"/>
    <col min="4610" max="4611" width="7.7109375" style="103" hidden="1"/>
    <col min="4612" max="4612" width="8.28515625" style="103" hidden="1"/>
    <col min="4613" max="4613" width="8.42578125" style="103" hidden="1"/>
    <col min="4614" max="4614" width="9" style="103" hidden="1"/>
    <col min="4615" max="4615" width="8" style="103" hidden="1"/>
    <col min="4616" max="4621" width="12.28515625" style="103" hidden="1"/>
    <col min="4622" max="4622" width="11.28515625" style="103" hidden="1"/>
    <col min="4623" max="4864" width="12.28515625" style="103" hidden="1"/>
    <col min="4865" max="4865" width="53.85546875" style="103" hidden="1"/>
    <col min="4866" max="4867" width="7.7109375" style="103" hidden="1"/>
    <col min="4868" max="4868" width="8.28515625" style="103" hidden="1"/>
    <col min="4869" max="4869" width="8.42578125" style="103" hidden="1"/>
    <col min="4870" max="4870" width="9" style="103" hidden="1"/>
    <col min="4871" max="4871" width="8" style="103" hidden="1"/>
    <col min="4872" max="4877" width="12.28515625" style="103" hidden="1"/>
    <col min="4878" max="4878" width="11.28515625" style="103" hidden="1"/>
    <col min="4879" max="5120" width="12.28515625" style="103" hidden="1"/>
    <col min="5121" max="5121" width="53.85546875" style="103" hidden="1"/>
    <col min="5122" max="5123" width="7.7109375" style="103" hidden="1"/>
    <col min="5124" max="5124" width="8.28515625" style="103" hidden="1"/>
    <col min="5125" max="5125" width="8.42578125" style="103" hidden="1"/>
    <col min="5126" max="5126" width="9" style="103" hidden="1"/>
    <col min="5127" max="5127" width="8" style="103" hidden="1"/>
    <col min="5128" max="5133" width="12.28515625" style="103" hidden="1"/>
    <col min="5134" max="5134" width="11.28515625" style="103" hidden="1"/>
    <col min="5135" max="5376" width="12.28515625" style="103" hidden="1"/>
    <col min="5377" max="5377" width="53.85546875" style="103" hidden="1"/>
    <col min="5378" max="5379" width="7.7109375" style="103" hidden="1"/>
    <col min="5380" max="5380" width="8.28515625" style="103" hidden="1"/>
    <col min="5381" max="5381" width="8.42578125" style="103" hidden="1"/>
    <col min="5382" max="5382" width="9" style="103" hidden="1"/>
    <col min="5383" max="5383" width="8" style="103" hidden="1"/>
    <col min="5384" max="5389" width="12.28515625" style="103" hidden="1"/>
    <col min="5390" max="5390" width="11.28515625" style="103" hidden="1"/>
    <col min="5391" max="5632" width="12.28515625" style="103" hidden="1"/>
    <col min="5633" max="5633" width="53.85546875" style="103" hidden="1"/>
    <col min="5634" max="5635" width="7.7109375" style="103" hidden="1"/>
    <col min="5636" max="5636" width="8.28515625" style="103" hidden="1"/>
    <col min="5637" max="5637" width="8.42578125" style="103" hidden="1"/>
    <col min="5638" max="5638" width="9" style="103" hidden="1"/>
    <col min="5639" max="5639" width="8" style="103" hidden="1"/>
    <col min="5640" max="5645" width="12.28515625" style="103" hidden="1"/>
    <col min="5646" max="5646" width="11.28515625" style="103" hidden="1"/>
    <col min="5647" max="5888" width="12.28515625" style="103" hidden="1"/>
    <col min="5889" max="5889" width="53.85546875" style="103" hidden="1"/>
    <col min="5890" max="5891" width="7.7109375" style="103" hidden="1"/>
    <col min="5892" max="5892" width="8.28515625" style="103" hidden="1"/>
    <col min="5893" max="5893" width="8.42578125" style="103" hidden="1"/>
    <col min="5894" max="5894" width="9" style="103" hidden="1"/>
    <col min="5895" max="5895" width="8" style="103" hidden="1"/>
    <col min="5896" max="5901" width="12.28515625" style="103" hidden="1"/>
    <col min="5902" max="5902" width="11.28515625" style="103" hidden="1"/>
    <col min="5903" max="6144" width="12.28515625" style="103" hidden="1"/>
    <col min="6145" max="6145" width="53.85546875" style="103" hidden="1"/>
    <col min="6146" max="6147" width="7.7109375" style="103" hidden="1"/>
    <col min="6148" max="6148" width="8.28515625" style="103" hidden="1"/>
    <col min="6149" max="6149" width="8.42578125" style="103" hidden="1"/>
    <col min="6150" max="6150" width="9" style="103" hidden="1"/>
    <col min="6151" max="6151" width="8" style="103" hidden="1"/>
    <col min="6152" max="6157" width="12.28515625" style="103" hidden="1"/>
    <col min="6158" max="6158" width="11.28515625" style="103" hidden="1"/>
    <col min="6159" max="6400" width="12.28515625" style="103" hidden="1"/>
    <col min="6401" max="6401" width="53.85546875" style="103" hidden="1"/>
    <col min="6402" max="6403" width="7.7109375" style="103" hidden="1"/>
    <col min="6404" max="6404" width="8.28515625" style="103" hidden="1"/>
    <col min="6405" max="6405" width="8.42578125" style="103" hidden="1"/>
    <col min="6406" max="6406" width="9" style="103" hidden="1"/>
    <col min="6407" max="6407" width="8" style="103" hidden="1"/>
    <col min="6408" max="6413" width="12.28515625" style="103" hidden="1"/>
    <col min="6414" max="6414" width="11.28515625" style="103" hidden="1"/>
    <col min="6415" max="6656" width="12.28515625" style="103" hidden="1"/>
    <col min="6657" max="6657" width="53.85546875" style="103" hidden="1"/>
    <col min="6658" max="6659" width="7.7109375" style="103" hidden="1"/>
    <col min="6660" max="6660" width="8.28515625" style="103" hidden="1"/>
    <col min="6661" max="6661" width="8.42578125" style="103" hidden="1"/>
    <col min="6662" max="6662" width="9" style="103" hidden="1"/>
    <col min="6663" max="6663" width="8" style="103" hidden="1"/>
    <col min="6664" max="6669" width="12.28515625" style="103" hidden="1"/>
    <col min="6670" max="6670" width="11.28515625" style="103" hidden="1"/>
    <col min="6671" max="6912" width="12.28515625" style="103" hidden="1"/>
    <col min="6913" max="6913" width="53.85546875" style="103" hidden="1"/>
    <col min="6914" max="6915" width="7.7109375" style="103" hidden="1"/>
    <col min="6916" max="6916" width="8.28515625" style="103" hidden="1"/>
    <col min="6917" max="6917" width="8.42578125" style="103" hidden="1"/>
    <col min="6918" max="6918" width="9" style="103" hidden="1"/>
    <col min="6919" max="6919" width="8" style="103" hidden="1"/>
    <col min="6920" max="6925" width="12.28515625" style="103" hidden="1"/>
    <col min="6926" max="6926" width="11.28515625" style="103" hidden="1"/>
    <col min="6927" max="7168" width="12.28515625" style="103" hidden="1"/>
    <col min="7169" max="7169" width="53.85546875" style="103" hidden="1"/>
    <col min="7170" max="7171" width="7.7109375" style="103" hidden="1"/>
    <col min="7172" max="7172" width="8.28515625" style="103" hidden="1"/>
    <col min="7173" max="7173" width="8.42578125" style="103" hidden="1"/>
    <col min="7174" max="7174" width="9" style="103" hidden="1"/>
    <col min="7175" max="7175" width="8" style="103" hidden="1"/>
    <col min="7176" max="7181" width="12.28515625" style="103" hidden="1"/>
    <col min="7182" max="7182" width="11.28515625" style="103" hidden="1"/>
    <col min="7183" max="7424" width="12.28515625" style="103" hidden="1"/>
    <col min="7425" max="7425" width="53.85546875" style="103" hidden="1"/>
    <col min="7426" max="7427" width="7.7109375" style="103" hidden="1"/>
    <col min="7428" max="7428" width="8.28515625" style="103" hidden="1"/>
    <col min="7429" max="7429" width="8.42578125" style="103" hidden="1"/>
    <col min="7430" max="7430" width="9" style="103" hidden="1"/>
    <col min="7431" max="7431" width="8" style="103" hidden="1"/>
    <col min="7432" max="7437" width="12.28515625" style="103" hidden="1"/>
    <col min="7438" max="7438" width="11.28515625" style="103" hidden="1"/>
    <col min="7439" max="7680" width="12.28515625" style="103" hidden="1"/>
    <col min="7681" max="7681" width="53.85546875" style="103" hidden="1"/>
    <col min="7682" max="7683" width="7.7109375" style="103" hidden="1"/>
    <col min="7684" max="7684" width="8.28515625" style="103" hidden="1"/>
    <col min="7685" max="7685" width="8.42578125" style="103" hidden="1"/>
    <col min="7686" max="7686" width="9" style="103" hidden="1"/>
    <col min="7687" max="7687" width="8" style="103" hidden="1"/>
    <col min="7688" max="7693" width="12.28515625" style="103" hidden="1"/>
    <col min="7694" max="7694" width="11.28515625" style="103" hidden="1"/>
    <col min="7695" max="7936" width="12.28515625" style="103" hidden="1"/>
    <col min="7937" max="7937" width="53.85546875" style="103" hidden="1"/>
    <col min="7938" max="7939" width="7.7109375" style="103" hidden="1"/>
    <col min="7940" max="7940" width="8.28515625" style="103" hidden="1"/>
    <col min="7941" max="7941" width="8.42578125" style="103" hidden="1"/>
    <col min="7942" max="7942" width="9" style="103" hidden="1"/>
    <col min="7943" max="7943" width="8" style="103" hidden="1"/>
    <col min="7944" max="7949" width="12.28515625" style="103" hidden="1"/>
    <col min="7950" max="7950" width="11.28515625" style="103" hidden="1"/>
    <col min="7951" max="8192" width="12.28515625" style="103" hidden="1"/>
    <col min="8193" max="8193" width="53.85546875" style="103" hidden="1"/>
    <col min="8194" max="8195" width="7.7109375" style="103" hidden="1"/>
    <col min="8196" max="8196" width="8.28515625" style="103" hidden="1"/>
    <col min="8197" max="8197" width="8.42578125" style="103" hidden="1"/>
    <col min="8198" max="8198" width="9" style="103" hidden="1"/>
    <col min="8199" max="8199" width="8" style="103" hidden="1"/>
    <col min="8200" max="8205" width="12.28515625" style="103" hidden="1"/>
    <col min="8206" max="8206" width="11.28515625" style="103" hidden="1"/>
    <col min="8207" max="8448" width="12.28515625" style="103" hidden="1"/>
    <col min="8449" max="8449" width="53.85546875" style="103" hidden="1"/>
    <col min="8450" max="8451" width="7.7109375" style="103" hidden="1"/>
    <col min="8452" max="8452" width="8.28515625" style="103" hidden="1"/>
    <col min="8453" max="8453" width="8.42578125" style="103" hidden="1"/>
    <col min="8454" max="8454" width="9" style="103" hidden="1"/>
    <col min="8455" max="8455" width="8" style="103" hidden="1"/>
    <col min="8456" max="8461" width="12.28515625" style="103" hidden="1"/>
    <col min="8462" max="8462" width="11.28515625" style="103" hidden="1"/>
    <col min="8463" max="8704" width="12.28515625" style="103" hidden="1"/>
    <col min="8705" max="8705" width="53.85546875" style="103" hidden="1"/>
    <col min="8706" max="8707" width="7.7109375" style="103" hidden="1"/>
    <col min="8708" max="8708" width="8.28515625" style="103" hidden="1"/>
    <col min="8709" max="8709" width="8.42578125" style="103" hidden="1"/>
    <col min="8710" max="8710" width="9" style="103" hidden="1"/>
    <col min="8711" max="8711" width="8" style="103" hidden="1"/>
    <col min="8712" max="8717" width="12.28515625" style="103" hidden="1"/>
    <col min="8718" max="8718" width="11.28515625" style="103" hidden="1"/>
    <col min="8719" max="8960" width="12.28515625" style="103" hidden="1"/>
    <col min="8961" max="8961" width="53.85546875" style="103" hidden="1"/>
    <col min="8962" max="8963" width="7.7109375" style="103" hidden="1"/>
    <col min="8964" max="8964" width="8.28515625" style="103" hidden="1"/>
    <col min="8965" max="8965" width="8.42578125" style="103" hidden="1"/>
    <col min="8966" max="8966" width="9" style="103" hidden="1"/>
    <col min="8967" max="8967" width="8" style="103" hidden="1"/>
    <col min="8968" max="8973" width="12.28515625" style="103" hidden="1"/>
    <col min="8974" max="8974" width="11.28515625" style="103" hidden="1"/>
    <col min="8975" max="9216" width="12.28515625" style="103" hidden="1"/>
    <col min="9217" max="9217" width="53.85546875" style="103" hidden="1"/>
    <col min="9218" max="9219" width="7.7109375" style="103" hidden="1"/>
    <col min="9220" max="9220" width="8.28515625" style="103" hidden="1"/>
    <col min="9221" max="9221" width="8.42578125" style="103" hidden="1"/>
    <col min="9222" max="9222" width="9" style="103" hidden="1"/>
    <col min="9223" max="9223" width="8" style="103" hidden="1"/>
    <col min="9224" max="9229" width="12.28515625" style="103" hidden="1"/>
    <col min="9230" max="9230" width="11.28515625" style="103" hidden="1"/>
    <col min="9231" max="9472" width="12.28515625" style="103" hidden="1"/>
    <col min="9473" max="9473" width="53.85546875" style="103" hidden="1"/>
    <col min="9474" max="9475" width="7.7109375" style="103" hidden="1"/>
    <col min="9476" max="9476" width="8.28515625" style="103" hidden="1"/>
    <col min="9477" max="9477" width="8.42578125" style="103" hidden="1"/>
    <col min="9478" max="9478" width="9" style="103" hidden="1"/>
    <col min="9479" max="9479" width="8" style="103" hidden="1"/>
    <col min="9480" max="9485" width="12.28515625" style="103" hidden="1"/>
    <col min="9486" max="9486" width="11.28515625" style="103" hidden="1"/>
    <col min="9487" max="9728" width="12.28515625" style="103" hidden="1"/>
    <col min="9729" max="9729" width="53.85546875" style="103" hidden="1"/>
    <col min="9730" max="9731" width="7.7109375" style="103" hidden="1"/>
    <col min="9732" max="9732" width="8.28515625" style="103" hidden="1"/>
    <col min="9733" max="9733" width="8.42578125" style="103" hidden="1"/>
    <col min="9734" max="9734" width="9" style="103" hidden="1"/>
    <col min="9735" max="9735" width="8" style="103" hidden="1"/>
    <col min="9736" max="9741" width="12.28515625" style="103" hidden="1"/>
    <col min="9742" max="9742" width="11.28515625" style="103" hidden="1"/>
    <col min="9743" max="9984" width="12.28515625" style="103" hidden="1"/>
    <col min="9985" max="9985" width="53.85546875" style="103" hidden="1"/>
    <col min="9986" max="9987" width="7.7109375" style="103" hidden="1"/>
    <col min="9988" max="9988" width="8.28515625" style="103" hidden="1"/>
    <col min="9989" max="9989" width="8.42578125" style="103" hidden="1"/>
    <col min="9990" max="9990" width="9" style="103" hidden="1"/>
    <col min="9991" max="9991" width="8" style="103" hidden="1"/>
    <col min="9992" max="9997" width="12.28515625" style="103" hidden="1"/>
    <col min="9998" max="9998" width="11.28515625" style="103" hidden="1"/>
    <col min="9999" max="10240" width="12.28515625" style="103" hidden="1"/>
    <col min="10241" max="10241" width="53.85546875" style="103" hidden="1"/>
    <col min="10242" max="10243" width="7.7109375" style="103" hidden="1"/>
    <col min="10244" max="10244" width="8.28515625" style="103" hidden="1"/>
    <col min="10245" max="10245" width="8.42578125" style="103" hidden="1"/>
    <col min="10246" max="10246" width="9" style="103" hidden="1"/>
    <col min="10247" max="10247" width="8" style="103" hidden="1"/>
    <col min="10248" max="10253" width="12.28515625" style="103" hidden="1"/>
    <col min="10254" max="10254" width="11.28515625" style="103" hidden="1"/>
    <col min="10255" max="10496" width="12.28515625" style="103" hidden="1"/>
    <col min="10497" max="10497" width="53.85546875" style="103" hidden="1"/>
    <col min="10498" max="10499" width="7.7109375" style="103" hidden="1"/>
    <col min="10500" max="10500" width="8.28515625" style="103" hidden="1"/>
    <col min="10501" max="10501" width="8.42578125" style="103" hidden="1"/>
    <col min="10502" max="10502" width="9" style="103" hidden="1"/>
    <col min="10503" max="10503" width="8" style="103" hidden="1"/>
    <col min="10504" max="10509" width="12.28515625" style="103" hidden="1"/>
    <col min="10510" max="10510" width="11.28515625" style="103" hidden="1"/>
    <col min="10511" max="10752" width="12.28515625" style="103" hidden="1"/>
    <col min="10753" max="10753" width="53.85546875" style="103" hidden="1"/>
    <col min="10754" max="10755" width="7.7109375" style="103" hidden="1"/>
    <col min="10756" max="10756" width="8.28515625" style="103" hidden="1"/>
    <col min="10757" max="10757" width="8.42578125" style="103" hidden="1"/>
    <col min="10758" max="10758" width="9" style="103" hidden="1"/>
    <col min="10759" max="10759" width="8" style="103" hidden="1"/>
    <col min="10760" max="10765" width="12.28515625" style="103" hidden="1"/>
    <col min="10766" max="10766" width="11.28515625" style="103" hidden="1"/>
    <col min="10767" max="11008" width="12.28515625" style="103" hidden="1"/>
    <col min="11009" max="11009" width="53.85546875" style="103" hidden="1"/>
    <col min="11010" max="11011" width="7.7109375" style="103" hidden="1"/>
    <col min="11012" max="11012" width="8.28515625" style="103" hidden="1"/>
    <col min="11013" max="11013" width="8.42578125" style="103" hidden="1"/>
    <col min="11014" max="11014" width="9" style="103" hidden="1"/>
    <col min="11015" max="11015" width="8" style="103" hidden="1"/>
    <col min="11016" max="11021" width="12.28515625" style="103" hidden="1"/>
    <col min="11022" max="11022" width="11.28515625" style="103" hidden="1"/>
    <col min="11023" max="11264" width="12.28515625" style="103" hidden="1"/>
    <col min="11265" max="11265" width="53.85546875" style="103" hidden="1"/>
    <col min="11266" max="11267" width="7.7109375" style="103" hidden="1"/>
    <col min="11268" max="11268" width="8.28515625" style="103" hidden="1"/>
    <col min="11269" max="11269" width="8.42578125" style="103" hidden="1"/>
    <col min="11270" max="11270" width="9" style="103" hidden="1"/>
    <col min="11271" max="11271" width="8" style="103" hidden="1"/>
    <col min="11272" max="11277" width="12.28515625" style="103" hidden="1"/>
    <col min="11278" max="11278" width="11.28515625" style="103" hidden="1"/>
    <col min="11279" max="11520" width="12.28515625" style="103" hidden="1"/>
    <col min="11521" max="11521" width="53.85546875" style="103" hidden="1"/>
    <col min="11522" max="11523" width="7.7109375" style="103" hidden="1"/>
    <col min="11524" max="11524" width="8.28515625" style="103" hidden="1"/>
    <col min="11525" max="11525" width="8.42578125" style="103" hidden="1"/>
    <col min="11526" max="11526" width="9" style="103" hidden="1"/>
    <col min="11527" max="11527" width="8" style="103" hidden="1"/>
    <col min="11528" max="11533" width="12.28515625" style="103" hidden="1"/>
    <col min="11534" max="11534" width="11.28515625" style="103" hidden="1"/>
    <col min="11535" max="11776" width="12.28515625" style="103" hidden="1"/>
    <col min="11777" max="11777" width="53.85546875" style="103" hidden="1"/>
    <col min="11778" max="11779" width="7.7109375" style="103" hidden="1"/>
    <col min="11780" max="11780" width="8.28515625" style="103" hidden="1"/>
    <col min="11781" max="11781" width="8.42578125" style="103" hidden="1"/>
    <col min="11782" max="11782" width="9" style="103" hidden="1"/>
    <col min="11783" max="11783" width="8" style="103" hidden="1"/>
    <col min="11784" max="11789" width="12.28515625" style="103" hidden="1"/>
    <col min="11790" max="11790" width="11.28515625" style="103" hidden="1"/>
    <col min="11791" max="12032" width="12.28515625" style="103" hidden="1"/>
    <col min="12033" max="12033" width="53.85546875" style="103" hidden="1"/>
    <col min="12034" max="12035" width="7.7109375" style="103" hidden="1"/>
    <col min="12036" max="12036" width="8.28515625" style="103" hidden="1"/>
    <col min="12037" max="12037" width="8.42578125" style="103" hidden="1"/>
    <col min="12038" max="12038" width="9" style="103" hidden="1"/>
    <col min="12039" max="12039" width="8" style="103" hidden="1"/>
    <col min="12040" max="12045" width="12.28515625" style="103" hidden="1"/>
    <col min="12046" max="12046" width="11.28515625" style="103" hidden="1"/>
    <col min="12047" max="12288" width="12.28515625" style="103" hidden="1"/>
    <col min="12289" max="12289" width="53.85546875" style="103" hidden="1"/>
    <col min="12290" max="12291" width="7.7109375" style="103" hidden="1"/>
    <col min="12292" max="12292" width="8.28515625" style="103" hidden="1"/>
    <col min="12293" max="12293" width="8.42578125" style="103" hidden="1"/>
    <col min="12294" max="12294" width="9" style="103" hidden="1"/>
    <col min="12295" max="12295" width="8" style="103" hidden="1"/>
    <col min="12296" max="12301" width="12.28515625" style="103" hidden="1"/>
    <col min="12302" max="12302" width="11.28515625" style="103" hidden="1"/>
    <col min="12303" max="12544" width="12.28515625" style="103" hidden="1"/>
    <col min="12545" max="12545" width="53.85546875" style="103" hidden="1"/>
    <col min="12546" max="12547" width="7.7109375" style="103" hidden="1"/>
    <col min="12548" max="12548" width="8.28515625" style="103" hidden="1"/>
    <col min="12549" max="12549" width="8.42578125" style="103" hidden="1"/>
    <col min="12550" max="12550" width="9" style="103" hidden="1"/>
    <col min="12551" max="12551" width="8" style="103" hidden="1"/>
    <col min="12552" max="12557" width="12.28515625" style="103" hidden="1"/>
    <col min="12558" max="12558" width="11.28515625" style="103" hidden="1"/>
    <col min="12559" max="12800" width="12.28515625" style="103" hidden="1"/>
    <col min="12801" max="12801" width="53.85546875" style="103" hidden="1"/>
    <col min="12802" max="12803" width="7.7109375" style="103" hidden="1"/>
    <col min="12804" max="12804" width="8.28515625" style="103" hidden="1"/>
    <col min="12805" max="12805" width="8.42578125" style="103" hidden="1"/>
    <col min="12806" max="12806" width="9" style="103" hidden="1"/>
    <col min="12807" max="12807" width="8" style="103" hidden="1"/>
    <col min="12808" max="12813" width="12.28515625" style="103" hidden="1"/>
    <col min="12814" max="12814" width="11.28515625" style="103" hidden="1"/>
    <col min="12815" max="13056" width="12.28515625" style="103" hidden="1"/>
    <col min="13057" max="13057" width="53.85546875" style="103" hidden="1"/>
    <col min="13058" max="13059" width="7.7109375" style="103" hidden="1"/>
    <col min="13060" max="13060" width="8.28515625" style="103" hidden="1"/>
    <col min="13061" max="13061" width="8.42578125" style="103" hidden="1"/>
    <col min="13062" max="13062" width="9" style="103" hidden="1"/>
    <col min="13063" max="13063" width="8" style="103" hidden="1"/>
    <col min="13064" max="13069" width="12.28515625" style="103" hidden="1"/>
    <col min="13070" max="13070" width="11.28515625" style="103" hidden="1"/>
    <col min="13071" max="13312" width="12.28515625" style="103" hidden="1"/>
    <col min="13313" max="13313" width="53.85546875" style="103" hidden="1"/>
    <col min="13314" max="13315" width="7.7109375" style="103" hidden="1"/>
    <col min="13316" max="13316" width="8.28515625" style="103" hidden="1"/>
    <col min="13317" max="13317" width="8.42578125" style="103" hidden="1"/>
    <col min="13318" max="13318" width="9" style="103" hidden="1"/>
    <col min="13319" max="13319" width="8" style="103" hidden="1"/>
    <col min="13320" max="13325" width="12.28515625" style="103" hidden="1"/>
    <col min="13326" max="13326" width="11.28515625" style="103" hidden="1"/>
    <col min="13327" max="13568" width="12.28515625" style="103" hidden="1"/>
    <col min="13569" max="13569" width="53.85546875" style="103" hidden="1"/>
    <col min="13570" max="13571" width="7.7109375" style="103" hidden="1"/>
    <col min="13572" max="13572" width="8.28515625" style="103" hidden="1"/>
    <col min="13573" max="13573" width="8.42578125" style="103" hidden="1"/>
    <col min="13574" max="13574" width="9" style="103" hidden="1"/>
    <col min="13575" max="13575" width="8" style="103" hidden="1"/>
    <col min="13576" max="13581" width="12.28515625" style="103" hidden="1"/>
    <col min="13582" max="13582" width="11.28515625" style="103" hidden="1"/>
    <col min="13583" max="13824" width="12.28515625" style="103" hidden="1"/>
    <col min="13825" max="13825" width="53.85546875" style="103" hidden="1"/>
    <col min="13826" max="13827" width="7.7109375" style="103" hidden="1"/>
    <col min="13828" max="13828" width="8.28515625" style="103" hidden="1"/>
    <col min="13829" max="13829" width="8.42578125" style="103" hidden="1"/>
    <col min="13830" max="13830" width="9" style="103" hidden="1"/>
    <col min="13831" max="13831" width="8" style="103" hidden="1"/>
    <col min="13832" max="13837" width="12.28515625" style="103" hidden="1"/>
    <col min="13838" max="13838" width="11.28515625" style="103" hidden="1"/>
    <col min="13839" max="14080" width="12.28515625" style="103" hidden="1"/>
    <col min="14081" max="14081" width="53.85546875" style="103" hidden="1"/>
    <col min="14082" max="14083" width="7.7109375" style="103" hidden="1"/>
    <col min="14084" max="14084" width="8.28515625" style="103" hidden="1"/>
    <col min="14085" max="14085" width="8.42578125" style="103" hidden="1"/>
    <col min="14086" max="14086" width="9" style="103" hidden="1"/>
    <col min="14087" max="14087" width="8" style="103" hidden="1"/>
    <col min="14088" max="14093" width="12.28515625" style="103" hidden="1"/>
    <col min="14094" max="14094" width="11.28515625" style="103" hidden="1"/>
    <col min="14095" max="14336" width="12.28515625" style="103" hidden="1"/>
    <col min="14337" max="14337" width="53.85546875" style="103" hidden="1"/>
    <col min="14338" max="14339" width="7.7109375" style="103" hidden="1"/>
    <col min="14340" max="14340" width="8.28515625" style="103" hidden="1"/>
    <col min="14341" max="14341" width="8.42578125" style="103" hidden="1"/>
    <col min="14342" max="14342" width="9" style="103" hidden="1"/>
    <col min="14343" max="14343" width="8" style="103" hidden="1"/>
    <col min="14344" max="14349" width="12.28515625" style="103" hidden="1"/>
    <col min="14350" max="14350" width="11.28515625" style="103" hidden="1"/>
    <col min="14351" max="14592" width="12.28515625" style="103" hidden="1"/>
    <col min="14593" max="14593" width="53.85546875" style="103" hidden="1"/>
    <col min="14594" max="14595" width="7.7109375" style="103" hidden="1"/>
    <col min="14596" max="14596" width="8.28515625" style="103" hidden="1"/>
    <col min="14597" max="14597" width="8.42578125" style="103" hidden="1"/>
    <col min="14598" max="14598" width="9" style="103" hidden="1"/>
    <col min="14599" max="14599" width="8" style="103" hidden="1"/>
    <col min="14600" max="14605" width="12.28515625" style="103" hidden="1"/>
    <col min="14606" max="14606" width="11.28515625" style="103" hidden="1"/>
    <col min="14607" max="14848" width="12.28515625" style="103" hidden="1"/>
    <col min="14849" max="14849" width="53.85546875" style="103" hidden="1"/>
    <col min="14850" max="14851" width="7.7109375" style="103" hidden="1"/>
    <col min="14852" max="14852" width="8.28515625" style="103" hidden="1"/>
    <col min="14853" max="14853" width="8.42578125" style="103" hidden="1"/>
    <col min="14854" max="14854" width="9" style="103" hidden="1"/>
    <col min="14855" max="14855" width="8" style="103" hidden="1"/>
    <col min="14856" max="14861" width="12.28515625" style="103" hidden="1"/>
    <col min="14862" max="14862" width="11.28515625" style="103" hidden="1"/>
    <col min="14863" max="15104" width="12.28515625" style="103" hidden="1"/>
    <col min="15105" max="15105" width="53.85546875" style="103" hidden="1"/>
    <col min="15106" max="15107" width="7.7109375" style="103" hidden="1"/>
    <col min="15108" max="15108" width="8.28515625" style="103" hidden="1"/>
    <col min="15109" max="15109" width="8.42578125" style="103" hidden="1"/>
    <col min="15110" max="15110" width="9" style="103" hidden="1"/>
    <col min="15111" max="15111" width="8" style="103" hidden="1"/>
    <col min="15112" max="15117" width="12.28515625" style="103" hidden="1"/>
    <col min="15118" max="15118" width="11.28515625" style="103" hidden="1"/>
    <col min="15119" max="15360" width="12.28515625" style="103" hidden="1"/>
    <col min="15361" max="15361" width="53.85546875" style="103" hidden="1"/>
    <col min="15362" max="15363" width="7.7109375" style="103" hidden="1"/>
    <col min="15364" max="15364" width="8.28515625" style="103" hidden="1"/>
    <col min="15365" max="15365" width="8.42578125" style="103" hidden="1"/>
    <col min="15366" max="15366" width="9" style="103" hidden="1"/>
    <col min="15367" max="15367" width="8" style="103" hidden="1"/>
    <col min="15368" max="15373" width="12.28515625" style="103" hidden="1"/>
    <col min="15374" max="15374" width="11.28515625" style="103" hidden="1"/>
    <col min="15375" max="15616" width="12.28515625" style="103" hidden="1"/>
    <col min="15617" max="15617" width="53.85546875" style="103" hidden="1"/>
    <col min="15618" max="15619" width="7.7109375" style="103" hidden="1"/>
    <col min="15620" max="15620" width="8.28515625" style="103" hidden="1"/>
    <col min="15621" max="15621" width="8.42578125" style="103" hidden="1"/>
    <col min="15622" max="15622" width="9" style="103" hidden="1"/>
    <col min="15623" max="15623" width="8" style="103" hidden="1"/>
    <col min="15624" max="15629" width="12.28515625" style="103" hidden="1"/>
    <col min="15630" max="15630" width="11.28515625" style="103" hidden="1"/>
    <col min="15631" max="15872" width="12.28515625" style="103" hidden="1"/>
    <col min="15873" max="15873" width="53.85546875" style="103" hidden="1"/>
    <col min="15874" max="15875" width="7.7109375" style="103" hidden="1"/>
    <col min="15876" max="15876" width="8.28515625" style="103" hidden="1"/>
    <col min="15877" max="15877" width="8.42578125" style="103" hidden="1"/>
    <col min="15878" max="15878" width="9" style="103" hidden="1"/>
    <col min="15879" max="15879" width="8" style="103" hidden="1"/>
    <col min="15880" max="15885" width="12.28515625" style="103" hidden="1"/>
    <col min="15886" max="15886" width="11.28515625" style="103" hidden="1"/>
    <col min="15887" max="16128" width="12.28515625" style="103" hidden="1"/>
    <col min="16129" max="16129" width="53.85546875" style="103" hidden="1"/>
    <col min="16130" max="16131" width="7.7109375" style="103" hidden="1"/>
    <col min="16132" max="16132" width="8.28515625" style="103" hidden="1"/>
    <col min="16133" max="16133" width="8.42578125" style="103" hidden="1"/>
    <col min="16134" max="16134" width="9" style="103" hidden="1"/>
    <col min="16135" max="16135" width="8" style="103" hidden="1"/>
    <col min="16136" max="16141" width="12.28515625" style="103" hidden="1"/>
    <col min="16142" max="16142" width="11.28515625" style="103" hidden="1"/>
    <col min="16143" max="16384" width="12.28515625" style="103" hidden="1"/>
  </cols>
  <sheetData>
    <row r="1" spans="1:246" ht="15.75" x14ac:dyDescent="0.25">
      <c r="A1" s="99"/>
      <c r="B1" s="99"/>
      <c r="C1" s="142"/>
      <c r="D1" s="99"/>
      <c r="E1" s="99"/>
      <c r="F1" s="99"/>
      <c r="G1" s="99"/>
      <c r="H1" s="99"/>
      <c r="I1" s="99"/>
      <c r="N1" s="99"/>
      <c r="P1" s="193" t="s">
        <v>188</v>
      </c>
    </row>
    <row r="2" spans="1:246" ht="15.75" customHeight="1" x14ac:dyDescent="0.3">
      <c r="A2" s="228" t="s">
        <v>138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246" ht="18.75" customHeight="1" x14ac:dyDescent="0.25">
      <c r="A3" s="229" t="s">
        <v>139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246" ht="8.1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246" ht="18.75" customHeight="1" x14ac:dyDescent="0.3">
      <c r="A5" s="228" t="s">
        <v>140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246" ht="18.75" x14ac:dyDescent="0.3">
      <c r="A6" s="228" t="s">
        <v>141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pans="1:246" ht="6" customHeight="1" thickBot="1" x14ac:dyDescent="0.25">
      <c r="A7" s="108"/>
      <c r="B7" s="108"/>
      <c r="C7" s="108"/>
      <c r="D7" s="108"/>
      <c r="E7" s="108"/>
      <c r="G7" s="108"/>
      <c r="H7" s="108"/>
      <c r="N7" s="108"/>
    </row>
    <row r="8" spans="1:246" s="3" customFormat="1" ht="16.5" customHeight="1" x14ac:dyDescent="0.2">
      <c r="A8" s="230" t="s">
        <v>142</v>
      </c>
      <c r="B8" s="226" t="s">
        <v>155</v>
      </c>
      <c r="C8" s="226" t="s">
        <v>156</v>
      </c>
      <c r="D8" s="226" t="s">
        <v>157</v>
      </c>
      <c r="E8" s="226" t="s">
        <v>158</v>
      </c>
      <c r="F8" s="226" t="s">
        <v>159</v>
      </c>
      <c r="G8" s="226" t="s">
        <v>160</v>
      </c>
      <c r="H8" s="226" t="s">
        <v>161</v>
      </c>
      <c r="I8" s="226" t="s">
        <v>162</v>
      </c>
      <c r="J8" s="226" t="s">
        <v>163</v>
      </c>
      <c r="K8" s="226" t="s">
        <v>164</v>
      </c>
      <c r="L8" s="226" t="s">
        <v>165</v>
      </c>
      <c r="M8" s="226" t="s">
        <v>166</v>
      </c>
      <c r="N8" s="226" t="s">
        <v>167</v>
      </c>
    </row>
    <row r="9" spans="1:246" s="3" customFormat="1" ht="23.25" customHeight="1" thickBot="1" x14ac:dyDescent="0.25">
      <c r="A9" s="23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246" s="10" customFormat="1" ht="12.75" x14ac:dyDescent="0.2">
      <c r="A10" s="8" t="s">
        <v>1</v>
      </c>
      <c r="B10" s="115">
        <f>IF($A10="","",'Situfin serie mensual'!IH2)</f>
        <v>2931.134944761</v>
      </c>
      <c r="C10" s="115">
        <f>IF($A10="","",'Situfin serie mensual'!II2)</f>
        <v>2564.9844931089997</v>
      </c>
      <c r="D10" s="115">
        <f>IF($A10="","",'Situfin serie mensual'!IJ2)</f>
        <v>3382.5201005900003</v>
      </c>
      <c r="E10" s="115">
        <f>IF($A10="","",'Situfin serie mensual'!IK2)</f>
        <v>3638.4688662469994</v>
      </c>
      <c r="F10" s="115">
        <f>IF($A10="","",'Situfin serie mensual'!IL2)</f>
        <v>4294.8048217019996</v>
      </c>
      <c r="G10" s="115">
        <f>IF($A10="","",'Situfin serie mensual'!IM2)</f>
        <v>3539.282037428</v>
      </c>
      <c r="H10" s="115">
        <f>IF($A10="","",'Situfin serie mensual'!IN2)</f>
        <v>3874.2976270189997</v>
      </c>
      <c r="I10" s="115">
        <f>IF($A10="","",'Situfin serie mensual'!IO2)</f>
        <v>0</v>
      </c>
      <c r="J10" s="115">
        <f>IF($A10="","",'Situfin serie mensual'!IP2)</f>
        <v>0</v>
      </c>
      <c r="K10" s="115">
        <f>IF($A10="","",'Situfin serie mensual'!IQ2)</f>
        <v>0</v>
      </c>
      <c r="L10" s="115">
        <f>IF($A10="","",'Situfin serie mensual'!IR2)</f>
        <v>0</v>
      </c>
      <c r="M10" s="115">
        <f>IF($A10="","",'Situfin serie mensual'!IS2)</f>
        <v>0</v>
      </c>
      <c r="N10" s="115">
        <f>+SUM(B10:M10)</f>
        <v>24225.492890856</v>
      </c>
    </row>
    <row r="11" spans="1:246" s="10" customFormat="1" ht="12.75" x14ac:dyDescent="0.2">
      <c r="A11" s="8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246" s="10" customFormat="1" ht="12.75" outlineLevel="1" x14ac:dyDescent="0.2">
      <c r="A12" s="10" t="s">
        <v>93</v>
      </c>
      <c r="B12" s="115">
        <f>IF($A12="","",'Situfin serie mensual'!IH4)</f>
        <v>2313.7939413660006</v>
      </c>
      <c r="C12" s="115">
        <f>IF($A12="","",'Situfin serie mensual'!II4)</f>
        <v>1882.3280705669999</v>
      </c>
      <c r="D12" s="115">
        <f>IF($A12="","",'Situfin serie mensual'!IJ4)</f>
        <v>2541.6816199550003</v>
      </c>
      <c r="E12" s="115">
        <f>IF($A12="","",'Situfin serie mensual'!IK4)</f>
        <v>2929.0321687449996</v>
      </c>
      <c r="F12" s="115">
        <f>IF($A12="","",'Situfin serie mensual'!IL4)</f>
        <v>3323.9881686999997</v>
      </c>
      <c r="G12" s="115">
        <f>IF($A12="","",'Situfin serie mensual'!IM4)</f>
        <v>2437.9879743860001</v>
      </c>
      <c r="H12" s="115">
        <f>IF($A12="","",'Situfin serie mensual'!IN4)</f>
        <v>2962.5013897019999</v>
      </c>
      <c r="I12" s="115">
        <f>IF($A12="","",'Situfin serie mensual'!IO4)</f>
        <v>0</v>
      </c>
      <c r="J12" s="115">
        <f>IF($A12="","",'Situfin serie mensual'!IP4)</f>
        <v>0</v>
      </c>
      <c r="K12" s="115">
        <f>IF($A12="","",'Situfin serie mensual'!IQ4)</f>
        <v>0</v>
      </c>
      <c r="L12" s="115">
        <f>IF($A12="","",'Situfin serie mensual'!IR4)</f>
        <v>0</v>
      </c>
      <c r="M12" s="115">
        <f>IF($A12="","",'Situfin serie mensual'!IS4)</f>
        <v>0</v>
      </c>
      <c r="N12" s="115">
        <f>+SUM(B12:M12)</f>
        <v>18391.313333421</v>
      </c>
      <c r="O12" s="145"/>
      <c r="P12" s="145"/>
      <c r="Q12" s="116"/>
    </row>
    <row r="13" spans="1:246" s="118" customFormat="1" ht="12.75" x14ac:dyDescent="0.2">
      <c r="A13" s="13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0"/>
      <c r="P13" s="10"/>
    </row>
    <row r="14" spans="1:246" s="16" customFormat="1" ht="12.75" outlineLevel="2" x14ac:dyDescent="0.2">
      <c r="A14" s="10" t="s">
        <v>10</v>
      </c>
      <c r="B14" s="115">
        <f>IF($A14="","",'Situfin serie mensual'!IH13)</f>
        <v>34.154779271999999</v>
      </c>
      <c r="C14" s="115">
        <f>IF($A14="","",'Situfin serie mensual'!II13)</f>
        <v>112.05065125900001</v>
      </c>
      <c r="D14" s="115">
        <f>IF($A14="","",'Situfin serie mensual'!IJ13)</f>
        <v>130.99368207999999</v>
      </c>
      <c r="E14" s="115">
        <f>IF($A14="","",'Situfin serie mensual'!IK13)</f>
        <v>152.68394504299999</v>
      </c>
      <c r="F14" s="115">
        <f>IF($A14="","",'Situfin serie mensual'!IL13)</f>
        <v>351.73746839600005</v>
      </c>
      <c r="G14" s="115">
        <f>IF($A14="","",'Situfin serie mensual'!IM13)</f>
        <v>297.00918206300003</v>
      </c>
      <c r="H14" s="115">
        <f>IF($A14="","",'Situfin serie mensual'!IN13)</f>
        <v>147.02863566100001</v>
      </c>
      <c r="I14" s="115">
        <f>IF($A14="","",'Situfin serie mensual'!IO13)</f>
        <v>0</v>
      </c>
      <c r="J14" s="115">
        <f>IF($A14="","",'Situfin serie mensual'!IP13)</f>
        <v>0</v>
      </c>
      <c r="K14" s="115">
        <f>IF($A14="","",'Situfin serie mensual'!IQ13)</f>
        <v>0</v>
      </c>
      <c r="L14" s="115">
        <f>IF($A14="","",'Situfin serie mensual'!IR13)</f>
        <v>0</v>
      </c>
      <c r="M14" s="115">
        <f>IF($A14="","",'Situfin serie mensual'!IS13)</f>
        <v>0</v>
      </c>
      <c r="N14" s="115">
        <f>+SUM(B14:M14)</f>
        <v>1225.6583437740001</v>
      </c>
      <c r="P14" s="10"/>
    </row>
    <row r="15" spans="1:246" s="118" customFormat="1" ht="12.75" x14ac:dyDescent="0.2">
      <c r="A15" s="13"/>
      <c r="B15" s="117" t="str">
        <f>IF($A15="","",'Situfin serie mensual'!IH14)</f>
        <v/>
      </c>
      <c r="C15" s="117" t="str">
        <f>IF($A15="","",'Situfin serie mensual'!II14)</f>
        <v/>
      </c>
      <c r="D15" s="117" t="str">
        <f>IF($A15="","",'Situfin serie mensual'!IJ14)</f>
        <v/>
      </c>
      <c r="E15" s="117" t="str">
        <f>IF($A15="","",'Situfin serie mensual'!IK14)</f>
        <v/>
      </c>
      <c r="F15" s="117" t="str">
        <f>IF($A15="","",'Situfin serie mensual'!IL14)</f>
        <v/>
      </c>
      <c r="G15" s="117" t="str">
        <f>IF($A15="","",'Situfin serie mensual'!IM14)</f>
        <v/>
      </c>
      <c r="H15" s="117" t="str">
        <f>IF($A15="","",'Situfin serie mensual'!IN14)</f>
        <v/>
      </c>
      <c r="I15" s="117" t="str">
        <f>IF($A15="","",'Situfin serie mensual'!IO14)</f>
        <v/>
      </c>
      <c r="J15" s="117" t="str">
        <f>IF($A15="","",'Situfin serie mensual'!IP14)</f>
        <v/>
      </c>
      <c r="K15" s="117" t="str">
        <f>IF($A15="","",'Situfin serie mensual'!IQ14)</f>
        <v/>
      </c>
      <c r="L15" s="117" t="str">
        <f>IF($A15="","",'Situfin serie mensual'!IR14)</f>
        <v/>
      </c>
      <c r="M15" s="117" t="str">
        <f>IF($A15="","",'Situfin serie mensual'!IS14)</f>
        <v/>
      </c>
      <c r="N15" s="117"/>
      <c r="P15" s="10"/>
    </row>
    <row r="16" spans="1:246" s="16" customFormat="1" ht="12.75" outlineLevel="2" x14ac:dyDescent="0.2">
      <c r="A16" s="10" t="s">
        <v>11</v>
      </c>
      <c r="B16" s="115">
        <f>IF($A16="","",'Situfin serie mensual'!IH15)</f>
        <v>91.270490181999989</v>
      </c>
      <c r="C16" s="115">
        <f>IF($A16="","",'Situfin serie mensual'!II15)</f>
        <v>165.24954907400002</v>
      </c>
      <c r="D16" s="115">
        <f>IF($A16="","",'Situfin serie mensual'!IJ15)</f>
        <v>179.154591735</v>
      </c>
      <c r="E16" s="115">
        <f>IF($A16="","",'Situfin serie mensual'!IK15)</f>
        <v>109.46923441599999</v>
      </c>
      <c r="F16" s="115">
        <f>IF($A16="","",'Situfin serie mensual'!IL15)</f>
        <v>153.70041273300001</v>
      </c>
      <c r="G16" s="115">
        <f>IF($A16="","",'Situfin serie mensual'!IM15)</f>
        <v>142.31884875599999</v>
      </c>
      <c r="H16" s="115">
        <f>IF($A16="","",'Situfin serie mensual'!IN15)</f>
        <v>102.59623418500001</v>
      </c>
      <c r="I16" s="115">
        <f>IF($A16="","",'Situfin serie mensual'!IO15)</f>
        <v>0</v>
      </c>
      <c r="J16" s="115">
        <f>IF($A16="","",'Situfin serie mensual'!IP15)</f>
        <v>0</v>
      </c>
      <c r="K16" s="115">
        <f>IF($A16="","",'Situfin serie mensual'!IQ15)</f>
        <v>0</v>
      </c>
      <c r="L16" s="115">
        <f>IF($A16="","",'Situfin serie mensual'!IR15)</f>
        <v>0</v>
      </c>
      <c r="M16" s="115">
        <f>IF($A16="","",'Situfin serie mensual'!IS15)</f>
        <v>0</v>
      </c>
      <c r="N16" s="115">
        <f t="shared" ref="N16:N33" si="0">+SUM(B16:M16)</f>
        <v>943.75936108099995</v>
      </c>
      <c r="P16" s="10"/>
    </row>
    <row r="17" spans="1:16" s="118" customFormat="1" ht="12.75" x14ac:dyDescent="0.2">
      <c r="A17" s="13" t="s">
        <v>146</v>
      </c>
      <c r="B17" s="117">
        <f>IF($A17="","",'Situfin serie mensual'!IH16)</f>
        <v>19.186305332</v>
      </c>
      <c r="C17" s="117">
        <f>IF($A17="","",'Situfin serie mensual'!II16)</f>
        <v>2.515557013</v>
      </c>
      <c r="D17" s="117">
        <f>IF($A17="","",'Situfin serie mensual'!IJ16)</f>
        <v>0</v>
      </c>
      <c r="E17" s="117">
        <f>IF($A17="","",'Situfin serie mensual'!IK16)</f>
        <v>1.508005584</v>
      </c>
      <c r="F17" s="117">
        <f>IF($A17="","",'Situfin serie mensual'!IL16)</f>
        <v>43.200825156999997</v>
      </c>
      <c r="G17" s="117">
        <f>IF($A17="","",'Situfin serie mensual'!IM16)</f>
        <v>0</v>
      </c>
      <c r="H17" s="117">
        <f>IF($A17="","",'Situfin serie mensual'!IN16)</f>
        <v>0</v>
      </c>
      <c r="I17" s="117">
        <f>IF($A17="","",'Situfin serie mensual'!IO16)</f>
        <v>0</v>
      </c>
      <c r="J17" s="117">
        <f>IF($A17="","",'Situfin serie mensual'!IP16)</f>
        <v>0</v>
      </c>
      <c r="K17" s="117">
        <f>IF($A17="","",'Situfin serie mensual'!IQ16)</f>
        <v>0</v>
      </c>
      <c r="L17" s="117">
        <f>IF($A17="","",'Situfin serie mensual'!IR16)</f>
        <v>0</v>
      </c>
      <c r="M17" s="117">
        <f>IF($A17="","",'Situfin serie mensual'!IS16)</f>
        <v>0</v>
      </c>
      <c r="N17" s="117">
        <f t="shared" si="0"/>
        <v>66.410693085999995</v>
      </c>
      <c r="P17" s="10"/>
    </row>
    <row r="18" spans="1:16" s="118" customFormat="1" ht="12.75" x14ac:dyDescent="0.2">
      <c r="A18" s="170" t="s">
        <v>182</v>
      </c>
      <c r="B18" s="117">
        <f>IF($A18="","",'Situfin serie mensual'!IH17)</f>
        <v>0</v>
      </c>
      <c r="C18" s="117">
        <f>IF($A18="","",'Situfin serie mensual'!II17)</f>
        <v>0</v>
      </c>
      <c r="D18" s="117">
        <f>IF($A18="","",'Situfin serie mensual'!IJ17)</f>
        <v>0</v>
      </c>
      <c r="E18" s="117">
        <f>IF($A18="","",'Situfin serie mensual'!IK17)</f>
        <v>0</v>
      </c>
      <c r="F18" s="117">
        <f>IF($A18="","",'Situfin serie mensual'!IL17)</f>
        <v>0</v>
      </c>
      <c r="G18" s="117">
        <f>IF($A18="","",'Situfin serie mensual'!IM17)</f>
        <v>0</v>
      </c>
      <c r="H18" s="117">
        <f>IF($A18="","",'Situfin serie mensual'!IN17)</f>
        <v>0</v>
      </c>
      <c r="I18" s="117">
        <f>IF($A18="","",'Situfin serie mensual'!IO17)</f>
        <v>0</v>
      </c>
      <c r="J18" s="117">
        <f>IF($A18="","",'Situfin serie mensual'!IP17)</f>
        <v>0</v>
      </c>
      <c r="K18" s="117">
        <f>IF($A18="","",'Situfin serie mensual'!IQ17)</f>
        <v>0</v>
      </c>
      <c r="L18" s="117">
        <f>IF($A18="","",'Situfin serie mensual'!IR17)</f>
        <v>0</v>
      </c>
      <c r="M18" s="117">
        <f>IF($A18="","",'Situfin serie mensual'!IS17)</f>
        <v>0</v>
      </c>
      <c r="N18" s="117">
        <f t="shared" si="0"/>
        <v>0</v>
      </c>
      <c r="P18" s="10"/>
    </row>
    <row r="19" spans="1:16" s="118" customFormat="1" ht="12.75" x14ac:dyDescent="0.2">
      <c r="A19" s="170" t="s">
        <v>183</v>
      </c>
      <c r="B19" s="117">
        <f>IF($A19="","",'Situfin serie mensual'!IH18)</f>
        <v>19.186305332</v>
      </c>
      <c r="C19" s="117">
        <f>IF($A19="","",'Situfin serie mensual'!II18)</f>
        <v>2.515557013</v>
      </c>
      <c r="D19" s="117">
        <f>IF($A19="","",'Situfin serie mensual'!IJ18)</f>
        <v>0</v>
      </c>
      <c r="E19" s="117">
        <f>IF($A19="","",'Situfin serie mensual'!IK18)</f>
        <v>1.508005584</v>
      </c>
      <c r="F19" s="117">
        <f>IF($A19="","",'Situfin serie mensual'!IL18)</f>
        <v>43.200825156999997</v>
      </c>
      <c r="G19" s="117">
        <f>IF($A19="","",'Situfin serie mensual'!IM18)</f>
        <v>0</v>
      </c>
      <c r="H19" s="117">
        <f>IF($A19="","",'Situfin serie mensual'!IN18)</f>
        <v>0</v>
      </c>
      <c r="I19" s="117">
        <f>IF($A19="","",'Situfin serie mensual'!IO18)</f>
        <v>0</v>
      </c>
      <c r="J19" s="117">
        <f>IF($A19="","",'Situfin serie mensual'!IP18)</f>
        <v>0</v>
      </c>
      <c r="K19" s="117">
        <f>IF($A19="","",'Situfin serie mensual'!IQ18)</f>
        <v>0</v>
      </c>
      <c r="L19" s="117">
        <f>IF($A19="","",'Situfin serie mensual'!IR18)</f>
        <v>0</v>
      </c>
      <c r="M19" s="117">
        <f>IF($A19="","",'Situfin serie mensual'!IS18)</f>
        <v>0</v>
      </c>
      <c r="N19" s="117">
        <f t="shared" si="0"/>
        <v>66.410693085999995</v>
      </c>
      <c r="P19" s="10"/>
    </row>
    <row r="20" spans="1:16" s="118" customFormat="1" ht="12.75" x14ac:dyDescent="0.2">
      <c r="A20" s="13" t="s">
        <v>147</v>
      </c>
      <c r="B20" s="117">
        <f>IF($A20="","",'Situfin serie mensual'!IH19)</f>
        <v>0</v>
      </c>
      <c r="C20" s="117">
        <f>IF($A20="","",'Situfin serie mensual'!II19)</f>
        <v>0</v>
      </c>
      <c r="D20" s="117">
        <f>IF($A20="","",'Situfin serie mensual'!IJ19)</f>
        <v>66.590111535999995</v>
      </c>
      <c r="E20" s="117">
        <f>IF($A20="","",'Situfin serie mensual'!IK19)</f>
        <v>0</v>
      </c>
      <c r="F20" s="117">
        <f>IF($A20="","",'Situfin serie mensual'!IL19)</f>
        <v>0</v>
      </c>
      <c r="G20" s="117">
        <f>IF($A20="","",'Situfin serie mensual'!IM19)</f>
        <v>0</v>
      </c>
      <c r="H20" s="117">
        <f>IF($A20="","",'Situfin serie mensual'!IN19)</f>
        <v>0</v>
      </c>
      <c r="I20" s="117">
        <f>IF($A20="","",'Situfin serie mensual'!IO19)</f>
        <v>0</v>
      </c>
      <c r="J20" s="117">
        <f>IF($A20="","",'Situfin serie mensual'!IP19)</f>
        <v>0</v>
      </c>
      <c r="K20" s="117">
        <f>IF($A20="","",'Situfin serie mensual'!IQ19)</f>
        <v>0</v>
      </c>
      <c r="L20" s="117">
        <f>IF($A20="","",'Situfin serie mensual'!IR19)</f>
        <v>0</v>
      </c>
      <c r="M20" s="117">
        <f>IF($A20="","",'Situfin serie mensual'!IS19)</f>
        <v>0</v>
      </c>
      <c r="N20" s="117">
        <f t="shared" si="0"/>
        <v>66.590111535999995</v>
      </c>
      <c r="P20" s="10"/>
    </row>
    <row r="21" spans="1:16" s="118" customFormat="1" ht="12.75" x14ac:dyDescent="0.2">
      <c r="A21" s="170" t="s">
        <v>182</v>
      </c>
      <c r="B21" s="117">
        <f>IF($A21="","",'Situfin serie mensual'!IH20)</f>
        <v>0</v>
      </c>
      <c r="C21" s="117">
        <f>IF($A21="","",'Situfin serie mensual'!II20)</f>
        <v>0</v>
      </c>
      <c r="D21" s="117">
        <f>IF($A21="","",'Situfin serie mensual'!IJ20)</f>
        <v>0</v>
      </c>
      <c r="E21" s="117">
        <f>IF($A21="","",'Situfin serie mensual'!IK20)</f>
        <v>0</v>
      </c>
      <c r="F21" s="117">
        <f>IF($A21="","",'Situfin serie mensual'!IL20)</f>
        <v>0</v>
      </c>
      <c r="G21" s="117">
        <f>IF($A21="","",'Situfin serie mensual'!IM20)</f>
        <v>0</v>
      </c>
      <c r="H21" s="117">
        <f>IF($A21="","",'Situfin serie mensual'!IN20)</f>
        <v>0</v>
      </c>
      <c r="I21" s="117">
        <f>IF($A21="","",'Situfin serie mensual'!IO20)</f>
        <v>0</v>
      </c>
      <c r="J21" s="117">
        <f>IF($A21="","",'Situfin serie mensual'!IP20)</f>
        <v>0</v>
      </c>
      <c r="K21" s="117">
        <f>IF($A21="","",'Situfin serie mensual'!IQ20)</f>
        <v>0</v>
      </c>
      <c r="L21" s="117">
        <f>IF($A21="","",'Situfin serie mensual'!IR20)</f>
        <v>0</v>
      </c>
      <c r="M21" s="117">
        <f>IF($A21="","",'Situfin serie mensual'!IS20)</f>
        <v>0</v>
      </c>
      <c r="N21" s="117">
        <f t="shared" si="0"/>
        <v>0</v>
      </c>
      <c r="P21" s="10"/>
    </row>
    <row r="22" spans="1:16" s="118" customFormat="1" ht="12.75" x14ac:dyDescent="0.2">
      <c r="A22" s="170" t="s">
        <v>183</v>
      </c>
      <c r="B22" s="117">
        <f>IF($A22="","",'Situfin serie mensual'!IH21)</f>
        <v>0</v>
      </c>
      <c r="C22" s="117">
        <f>IF($A22="","",'Situfin serie mensual'!II21)</f>
        <v>0</v>
      </c>
      <c r="D22" s="117">
        <f>IF($A22="","",'Situfin serie mensual'!IJ21)</f>
        <v>66.590111535999995</v>
      </c>
      <c r="E22" s="117">
        <f>IF($A22="","",'Situfin serie mensual'!IK21)</f>
        <v>0</v>
      </c>
      <c r="F22" s="117">
        <f>IF($A22="","",'Situfin serie mensual'!IL21)</f>
        <v>0</v>
      </c>
      <c r="G22" s="117">
        <f>IF($A22="","",'Situfin serie mensual'!IM21)</f>
        <v>0</v>
      </c>
      <c r="H22" s="117">
        <f>IF($A22="","",'Situfin serie mensual'!IN21)</f>
        <v>0</v>
      </c>
      <c r="I22" s="117">
        <f>IF($A22="","",'Situfin serie mensual'!IO21)</f>
        <v>0</v>
      </c>
      <c r="J22" s="117">
        <f>IF($A22="","",'Situfin serie mensual'!IP21)</f>
        <v>0</v>
      </c>
      <c r="K22" s="117">
        <f>IF($A22="","",'Situfin serie mensual'!IQ21)</f>
        <v>0</v>
      </c>
      <c r="L22" s="117">
        <f>IF($A22="","",'Situfin serie mensual'!IR21)</f>
        <v>0</v>
      </c>
      <c r="M22" s="117">
        <f>IF($A22="","",'Situfin serie mensual'!IS21)</f>
        <v>0</v>
      </c>
      <c r="N22" s="117">
        <f t="shared" si="0"/>
        <v>66.590111535999995</v>
      </c>
      <c r="P22" s="10"/>
    </row>
    <row r="23" spans="1:16" s="118" customFormat="1" ht="12.75" x14ac:dyDescent="0.2">
      <c r="A23" s="13" t="s">
        <v>148</v>
      </c>
      <c r="B23" s="117">
        <f>IF($A23="","",'Situfin serie mensual'!IH22)</f>
        <v>72.084184849999986</v>
      </c>
      <c r="C23" s="117">
        <f>IF($A23="","",'Situfin serie mensual'!II22)</f>
        <v>162.73399206100001</v>
      </c>
      <c r="D23" s="117">
        <f>IF($A23="","",'Situfin serie mensual'!IJ22)</f>
        <v>112.564480199</v>
      </c>
      <c r="E23" s="117">
        <f>IF($A23="","",'Situfin serie mensual'!IK22)</f>
        <v>107.96122883199999</v>
      </c>
      <c r="F23" s="117">
        <f>IF($A23="","",'Situfin serie mensual'!IL22)</f>
        <v>110.49958757600001</v>
      </c>
      <c r="G23" s="117">
        <f>IF($A23="","",'Situfin serie mensual'!IM22)</f>
        <v>142.31884875599999</v>
      </c>
      <c r="H23" s="117">
        <f>IF($A23="","",'Situfin serie mensual'!IN22)</f>
        <v>102.59623418500001</v>
      </c>
      <c r="I23" s="117">
        <f>IF($A23="","",'Situfin serie mensual'!IO22)</f>
        <v>0</v>
      </c>
      <c r="J23" s="117">
        <f>IF($A23="","",'Situfin serie mensual'!IP22)</f>
        <v>0</v>
      </c>
      <c r="K23" s="117">
        <f>IF($A23="","",'Situfin serie mensual'!IQ22)</f>
        <v>0</v>
      </c>
      <c r="L23" s="117">
        <f>IF($A23="","",'Situfin serie mensual'!IR22)</f>
        <v>0</v>
      </c>
      <c r="M23" s="117">
        <f>IF($A23="","",'Situfin serie mensual'!IS22)</f>
        <v>0</v>
      </c>
      <c r="N23" s="117">
        <f t="shared" si="0"/>
        <v>810.75855645899992</v>
      </c>
      <c r="P23" s="10"/>
    </row>
    <row r="24" spans="1:16" s="118" customFormat="1" ht="12.75" x14ac:dyDescent="0.2">
      <c r="A24" s="170" t="s">
        <v>182</v>
      </c>
      <c r="B24" s="117">
        <f>IF($A24="","",'Situfin serie mensual'!IH23)</f>
        <v>72.084184849999986</v>
      </c>
      <c r="C24" s="117">
        <f>IF($A24="","",'Situfin serie mensual'!II23)</f>
        <v>162.73399206100001</v>
      </c>
      <c r="D24" s="117">
        <f>IF($A24="","",'Situfin serie mensual'!IJ23)</f>
        <v>112.564480199</v>
      </c>
      <c r="E24" s="117">
        <f>IF($A24="","",'Situfin serie mensual'!IK23)</f>
        <v>107.96122883199999</v>
      </c>
      <c r="F24" s="117">
        <f>IF($A24="","",'Situfin serie mensual'!IL23)</f>
        <v>110.49958757600001</v>
      </c>
      <c r="G24" s="117">
        <f>IF($A24="","",'Situfin serie mensual'!IM23)</f>
        <v>142.31884875599999</v>
      </c>
      <c r="H24" s="117">
        <f>IF($A24="","",'Situfin serie mensual'!IN23)</f>
        <v>102.59623418500001</v>
      </c>
      <c r="I24" s="117">
        <f>IF($A24="","",'Situfin serie mensual'!IO23)</f>
        <v>0</v>
      </c>
      <c r="J24" s="117">
        <f>IF($A24="","",'Situfin serie mensual'!IP23)</f>
        <v>0</v>
      </c>
      <c r="K24" s="117">
        <f>IF($A24="","",'Situfin serie mensual'!IQ23)</f>
        <v>0</v>
      </c>
      <c r="L24" s="117">
        <f>IF($A24="","",'Situfin serie mensual'!IR23)</f>
        <v>0</v>
      </c>
      <c r="M24" s="117">
        <f>IF($A24="","",'Situfin serie mensual'!IS23)</f>
        <v>0</v>
      </c>
      <c r="N24" s="117">
        <f t="shared" si="0"/>
        <v>810.75855645899992</v>
      </c>
      <c r="P24" s="10"/>
    </row>
    <row r="25" spans="1:16" s="118" customFormat="1" ht="12.75" x14ac:dyDescent="0.2">
      <c r="A25" s="170" t="s">
        <v>183</v>
      </c>
      <c r="B25" s="117">
        <f>IF($A25="","",'Situfin serie mensual'!IH24)</f>
        <v>0</v>
      </c>
      <c r="C25" s="117">
        <f>IF($A25="","",'Situfin serie mensual'!II24)</f>
        <v>0</v>
      </c>
      <c r="D25" s="117">
        <f>IF($A25="","",'Situfin serie mensual'!IJ24)</f>
        <v>0</v>
      </c>
      <c r="E25" s="117">
        <f>IF($A25="","",'Situfin serie mensual'!IK24)</f>
        <v>0</v>
      </c>
      <c r="F25" s="117">
        <f>IF($A25="","",'Situfin serie mensual'!IL24)</f>
        <v>0</v>
      </c>
      <c r="G25" s="117">
        <f>IF($A25="","",'Situfin serie mensual'!IM24)</f>
        <v>0</v>
      </c>
      <c r="H25" s="117">
        <f>IF($A25="","",'Situfin serie mensual'!IN24)</f>
        <v>0</v>
      </c>
      <c r="I25" s="117">
        <f>IF($A25="","",'Situfin serie mensual'!IO24)</f>
        <v>0</v>
      </c>
      <c r="J25" s="117">
        <f>IF($A25="","",'Situfin serie mensual'!IP24)</f>
        <v>0</v>
      </c>
      <c r="K25" s="117">
        <f>IF($A25="","",'Situfin serie mensual'!IQ24)</f>
        <v>0</v>
      </c>
      <c r="L25" s="117">
        <f>IF($A25="","",'Situfin serie mensual'!IR24)</f>
        <v>0</v>
      </c>
      <c r="M25" s="117">
        <f>IF($A25="","",'Situfin serie mensual'!IS24)</f>
        <v>0</v>
      </c>
      <c r="N25" s="117">
        <f t="shared" si="0"/>
        <v>0</v>
      </c>
      <c r="P25" s="10"/>
    </row>
    <row r="26" spans="1:16" s="16" customFormat="1" ht="12.75" outlineLevel="2" x14ac:dyDescent="0.2">
      <c r="A26" s="10" t="s">
        <v>17</v>
      </c>
      <c r="B26" s="115">
        <f>IF($A26="","",'Situfin serie mensual'!IH25)</f>
        <v>491.91573394099998</v>
      </c>
      <c r="C26" s="115">
        <f>IF($A26="","",'Situfin serie mensual'!II25)</f>
        <v>405.35622220900001</v>
      </c>
      <c r="D26" s="115">
        <f>IF($A26="","",'Situfin serie mensual'!IJ25)</f>
        <v>530.69020682000007</v>
      </c>
      <c r="E26" s="115">
        <f>IF($A26="","",'Situfin serie mensual'!IK25)</f>
        <v>447.28351804300002</v>
      </c>
      <c r="F26" s="115">
        <f>IF($A26="","",'Situfin serie mensual'!IL25)</f>
        <v>465.37877187299995</v>
      </c>
      <c r="G26" s="115">
        <f>IF($A26="","",'Situfin serie mensual'!IM25)</f>
        <v>661.96603222299996</v>
      </c>
      <c r="H26" s="115">
        <f>IF($A26="","",'Situfin serie mensual'!IN25)</f>
        <v>662.17136747100005</v>
      </c>
      <c r="I26" s="115">
        <f>IF($A26="","",'Situfin serie mensual'!IO25)</f>
        <v>0</v>
      </c>
      <c r="J26" s="115">
        <f>IF($A26="","",'Situfin serie mensual'!IP25)</f>
        <v>0</v>
      </c>
      <c r="K26" s="115">
        <f>IF($A26="","",'Situfin serie mensual'!IQ25)</f>
        <v>0</v>
      </c>
      <c r="L26" s="115">
        <f>IF($A26="","",'Situfin serie mensual'!IR25)</f>
        <v>0</v>
      </c>
      <c r="M26" s="115">
        <f>IF($A26="","",'Situfin serie mensual'!IS25)</f>
        <v>0</v>
      </c>
      <c r="N26" s="115">
        <f t="shared" si="0"/>
        <v>3664.7618525799999</v>
      </c>
      <c r="O26" s="10"/>
      <c r="P26" s="10"/>
    </row>
    <row r="27" spans="1:16" s="118" customFormat="1" ht="12.75" x14ac:dyDescent="0.2">
      <c r="A27" s="13" t="s">
        <v>18</v>
      </c>
      <c r="B27" s="117">
        <f>IF($A27="","",'Situfin serie mensual'!IH26)</f>
        <v>292.74417896400001</v>
      </c>
      <c r="C27" s="117">
        <f>IF($A27="","",'Situfin serie mensual'!II26)</f>
        <v>253.99945426699998</v>
      </c>
      <c r="D27" s="117">
        <f>IF($A27="","",'Situfin serie mensual'!IJ26)</f>
        <v>225.55060340600005</v>
      </c>
      <c r="E27" s="117">
        <f>IF($A27="","",'Situfin serie mensual'!IK26)</f>
        <v>224.75239933700001</v>
      </c>
      <c r="F27" s="117">
        <f>IF($A27="","",'Situfin serie mensual'!IL26)</f>
        <v>232.66533174399999</v>
      </c>
      <c r="G27" s="117">
        <f>IF($A27="","",'Situfin serie mensual'!IM26)</f>
        <v>294.760876129</v>
      </c>
      <c r="H27" s="117">
        <f>IF($A27="","",'Situfin serie mensual'!IN26)</f>
        <v>305.73081662599998</v>
      </c>
      <c r="I27" s="117">
        <f>IF($A27="","",'Situfin serie mensual'!IO26)</f>
        <v>0</v>
      </c>
      <c r="J27" s="117">
        <f>IF($A27="","",'Situfin serie mensual'!IP26)</f>
        <v>0</v>
      </c>
      <c r="K27" s="117">
        <f>IF($A27="","",'Situfin serie mensual'!IQ26)</f>
        <v>0</v>
      </c>
      <c r="L27" s="117">
        <f>IF($A27="","",'Situfin serie mensual'!IR26)</f>
        <v>0</v>
      </c>
      <c r="M27" s="117">
        <f>IF($A27="","",'Situfin serie mensual'!IS26)</f>
        <v>0</v>
      </c>
      <c r="N27" s="117">
        <f t="shared" si="0"/>
        <v>1830.2036604730001</v>
      </c>
      <c r="O27" s="10"/>
      <c r="P27" s="10"/>
    </row>
    <row r="28" spans="1:16" s="118" customFormat="1" ht="12.75" x14ac:dyDescent="0.2">
      <c r="A28" s="170" t="s">
        <v>179</v>
      </c>
      <c r="B28" s="117">
        <f>IF($A28="","",'Situfin serie mensual'!IH27)</f>
        <v>166.37050471000001</v>
      </c>
      <c r="C28" s="117">
        <f>IF($A28="","",'Situfin serie mensual'!II27)</f>
        <v>189.06577240899998</v>
      </c>
      <c r="D28" s="117">
        <f>IF($A28="","",'Situfin serie mensual'!IJ27)</f>
        <v>160.71202957700001</v>
      </c>
      <c r="E28" s="117">
        <f>IF($A28="","",'Situfin serie mensual'!IK27)</f>
        <v>162.55622275100004</v>
      </c>
      <c r="F28" s="117">
        <f>IF($A28="","",'Situfin serie mensual'!IL27)</f>
        <v>175.729026215</v>
      </c>
      <c r="G28" s="117">
        <f>IF($A28="","",'Situfin serie mensual'!IM27)</f>
        <v>170.20407196299999</v>
      </c>
      <c r="H28" s="117">
        <f>IF($A28="","",'Situfin serie mensual'!IN27)</f>
        <v>240.70797901900002</v>
      </c>
      <c r="I28" s="117">
        <f>IF($A28="","",'Situfin serie mensual'!IO27)</f>
        <v>0</v>
      </c>
      <c r="J28" s="117">
        <f>IF($A28="","",'Situfin serie mensual'!IP27)</f>
        <v>0</v>
      </c>
      <c r="K28" s="117">
        <f>IF($A28="","",'Situfin serie mensual'!IQ27)</f>
        <v>0</v>
      </c>
      <c r="L28" s="117">
        <f>IF($A28="","",'Situfin serie mensual'!IR27)</f>
        <v>0</v>
      </c>
      <c r="M28" s="117">
        <f>IF($A28="","",'Situfin serie mensual'!IS27)</f>
        <v>0</v>
      </c>
      <c r="N28" s="117">
        <f t="shared" si="0"/>
        <v>1265.3456066440001</v>
      </c>
      <c r="O28" s="10"/>
      <c r="P28" s="10"/>
    </row>
    <row r="29" spans="1:16" s="118" customFormat="1" ht="12.75" x14ac:dyDescent="0.2">
      <c r="A29" s="170" t="s">
        <v>180</v>
      </c>
      <c r="B29" s="117">
        <f>IF($A29="","",'Situfin serie mensual'!IH28)</f>
        <v>126.37367425399995</v>
      </c>
      <c r="C29" s="117">
        <f>IF($A29="","",'Situfin serie mensual'!II28)</f>
        <v>64.933681858</v>
      </c>
      <c r="D29" s="117">
        <f>IF($A29="","",'Situfin serie mensual'!IJ28)</f>
        <v>64.838573829000026</v>
      </c>
      <c r="E29" s="117">
        <f>IF($A29="","",'Situfin serie mensual'!IK28)</f>
        <v>62.196176586000014</v>
      </c>
      <c r="F29" s="117">
        <f>IF($A29="","",'Situfin serie mensual'!IL28)</f>
        <v>56.936305529000002</v>
      </c>
      <c r="G29" s="117">
        <f>IF($A29="","",'Situfin serie mensual'!IM28)</f>
        <v>124.55680416599999</v>
      </c>
      <c r="H29" s="117">
        <f>IF($A29="","",'Situfin serie mensual'!IN28)</f>
        <v>65.022837606999971</v>
      </c>
      <c r="I29" s="117">
        <f>IF($A29="","",'Situfin serie mensual'!IO28)</f>
        <v>0</v>
      </c>
      <c r="J29" s="117">
        <f>IF($A29="","",'Situfin serie mensual'!IP28)</f>
        <v>0</v>
      </c>
      <c r="K29" s="117">
        <f>IF($A29="","",'Situfin serie mensual'!IQ28)</f>
        <v>0</v>
      </c>
      <c r="L29" s="117">
        <f>IF($A29="","",'Situfin serie mensual'!IR28)</f>
        <v>0</v>
      </c>
      <c r="M29" s="117">
        <f>IF($A29="","",'Situfin serie mensual'!IS28)</f>
        <v>0</v>
      </c>
      <c r="N29" s="117">
        <f t="shared" si="0"/>
        <v>564.85805382899991</v>
      </c>
      <c r="O29" s="10"/>
      <c r="P29" s="10"/>
    </row>
    <row r="30" spans="1:16" s="118" customFormat="1" ht="12.75" x14ac:dyDescent="0.2">
      <c r="A30" s="13" t="s">
        <v>21</v>
      </c>
      <c r="B30" s="117">
        <f>IF($A30="","",'Situfin serie mensual'!IH29)</f>
        <v>192.73824389000001</v>
      </c>
      <c r="C30" s="117">
        <f>IF($A30="","",'Situfin serie mensual'!II29)</f>
        <v>141.128896567</v>
      </c>
      <c r="D30" s="117">
        <f>IF($A30="","",'Situfin serie mensual'!IJ29)</f>
        <v>291.13688149899997</v>
      </c>
      <c r="E30" s="117">
        <f>IF($A30="","",'Situfin serie mensual'!IK29)</f>
        <v>184.084306086</v>
      </c>
      <c r="F30" s="117">
        <f>IF($A30="","",'Situfin serie mensual'!IL29)</f>
        <v>207.89125955199998</v>
      </c>
      <c r="G30" s="117">
        <f>IF($A30="","",'Situfin serie mensual'!IM29)</f>
        <v>201.85332927700003</v>
      </c>
      <c r="H30" s="117">
        <f>IF($A30="","",'Situfin serie mensual'!IN29)</f>
        <v>302.53155410500005</v>
      </c>
      <c r="I30" s="117">
        <f>IF($A30="","",'Situfin serie mensual'!IO29)</f>
        <v>0</v>
      </c>
      <c r="J30" s="117">
        <f>IF($A30="","",'Situfin serie mensual'!IP29)</f>
        <v>0</v>
      </c>
      <c r="K30" s="117">
        <f>IF($A30="","",'Situfin serie mensual'!IQ29)</f>
        <v>0</v>
      </c>
      <c r="L30" s="117">
        <f>IF($A30="","",'Situfin serie mensual'!IR29)</f>
        <v>0</v>
      </c>
      <c r="M30" s="117">
        <f>IF($A30="","",'Situfin serie mensual'!IS29)</f>
        <v>0</v>
      </c>
      <c r="N30" s="117">
        <f t="shared" si="0"/>
        <v>1521.3644709760001</v>
      </c>
      <c r="O30" s="10"/>
      <c r="P30" s="10"/>
    </row>
    <row r="31" spans="1:16" s="118" customFormat="1" ht="12.75" x14ac:dyDescent="0.2">
      <c r="A31" s="170" t="s">
        <v>181</v>
      </c>
      <c r="B31" s="117">
        <f>IF($A31="","",'Situfin serie mensual'!IH30)</f>
        <v>80.340349242000002</v>
      </c>
      <c r="C31" s="117">
        <f>IF($A31="","",'Situfin serie mensual'!II30)</f>
        <v>26.54330878</v>
      </c>
      <c r="D31" s="117">
        <f>IF($A31="","",'Situfin serie mensual'!IJ30)</f>
        <v>127.12307939899999</v>
      </c>
      <c r="E31" s="117">
        <f>IF($A31="","",'Situfin serie mensual'!IK30)</f>
        <v>73.890192271000004</v>
      </c>
      <c r="F31" s="117">
        <f>IF($A31="","",'Situfin serie mensual'!IL30)</f>
        <v>84.579648706</v>
      </c>
      <c r="G31" s="117">
        <f>IF($A31="","",'Situfin serie mensual'!IM30)</f>
        <v>76.998602027000004</v>
      </c>
      <c r="H31" s="117">
        <f>IF($A31="","",'Situfin serie mensual'!IN30)</f>
        <v>155.02277856800001</v>
      </c>
      <c r="I31" s="117">
        <f>IF($A31="","",'Situfin serie mensual'!IO30)</f>
        <v>0</v>
      </c>
      <c r="J31" s="117">
        <f>IF($A31="","",'Situfin serie mensual'!IP30)</f>
        <v>0</v>
      </c>
      <c r="K31" s="117">
        <f>IF($A31="","",'Situfin serie mensual'!IQ30)</f>
        <v>0</v>
      </c>
      <c r="L31" s="117">
        <f>IF($A31="","",'Situfin serie mensual'!IR30)</f>
        <v>0</v>
      </c>
      <c r="M31" s="117">
        <f>IF($A31="","",'Situfin serie mensual'!IS30)</f>
        <v>0</v>
      </c>
      <c r="N31" s="117">
        <f t="shared" si="0"/>
        <v>624.497958993</v>
      </c>
      <c r="O31" s="10"/>
      <c r="P31" s="10"/>
    </row>
    <row r="32" spans="1:16" s="118" customFormat="1" ht="12.75" x14ac:dyDescent="0.2">
      <c r="A32" s="170" t="s">
        <v>23</v>
      </c>
      <c r="B32" s="117">
        <f>IF($A32="","",'Situfin serie mensual'!IH31)</f>
        <v>112.397894648</v>
      </c>
      <c r="C32" s="117">
        <f>IF($A32="","",'Situfin serie mensual'!II31)</f>
        <v>114.58558778699999</v>
      </c>
      <c r="D32" s="117">
        <f>IF($A32="","",'Situfin serie mensual'!IJ31)</f>
        <v>164.01380209999996</v>
      </c>
      <c r="E32" s="117">
        <f>IF($A32="","",'Situfin serie mensual'!IK31)</f>
        <v>110.19411381499999</v>
      </c>
      <c r="F32" s="117">
        <f>IF($A32="","",'Situfin serie mensual'!IL31)</f>
        <v>123.31161084599999</v>
      </c>
      <c r="G32" s="117">
        <f>IF($A32="","",'Situfin serie mensual'!IM31)</f>
        <v>124.85472725</v>
      </c>
      <c r="H32" s="117">
        <f>IF($A32="","",'Situfin serie mensual'!IN31)</f>
        <v>147.50877553699999</v>
      </c>
      <c r="I32" s="117">
        <f>IF($A32="","",'Situfin serie mensual'!IO31)</f>
        <v>0</v>
      </c>
      <c r="J32" s="117">
        <f>IF($A32="","",'Situfin serie mensual'!IP31)</f>
        <v>0</v>
      </c>
      <c r="K32" s="117">
        <f>IF($A32="","",'Situfin serie mensual'!IQ31)</f>
        <v>0</v>
      </c>
      <c r="L32" s="117">
        <f>IF($A32="","",'Situfin serie mensual'!IR31)</f>
        <v>0</v>
      </c>
      <c r="M32" s="117">
        <f>IF($A32="","",'Situfin serie mensual'!IS31)</f>
        <v>0</v>
      </c>
      <c r="N32" s="117">
        <f t="shared" si="0"/>
        <v>896.8665119829999</v>
      </c>
      <c r="O32" s="10"/>
      <c r="P32" s="10"/>
    </row>
    <row r="33" spans="1:18" s="118" customFormat="1" ht="12.75" x14ac:dyDescent="0.2">
      <c r="A33" s="171" t="s">
        <v>17</v>
      </c>
      <c r="B33" s="117">
        <f>IF($A33="","",'Situfin serie mensual'!IH32)</f>
        <v>6.4333110869999999</v>
      </c>
      <c r="C33" s="117">
        <f>IF($A33="","",'Situfin serie mensual'!II32)</f>
        <v>10.227871374999999</v>
      </c>
      <c r="D33" s="117">
        <f>IF($A33="","",'Situfin serie mensual'!IJ32)</f>
        <v>14.002721914999999</v>
      </c>
      <c r="E33" s="117">
        <f>IF($A33="","",'Situfin serie mensual'!IK32)</f>
        <v>38.446812620000003</v>
      </c>
      <c r="F33" s="117">
        <f>IF($A33="","",'Situfin serie mensual'!IL32)</f>
        <v>24.822180577000001</v>
      </c>
      <c r="G33" s="117">
        <f>IF($A33="","",'Situfin serie mensual'!IM32)</f>
        <v>165.35182681700002</v>
      </c>
      <c r="H33" s="117">
        <f>IF($A33="","",'Situfin serie mensual'!IN32)</f>
        <v>53.908996740000006</v>
      </c>
      <c r="I33" s="117">
        <f>IF($A33="","",'Situfin serie mensual'!IO32)</f>
        <v>0</v>
      </c>
      <c r="J33" s="117">
        <f>IF($A33="","",'Situfin serie mensual'!IP32)</f>
        <v>0</v>
      </c>
      <c r="K33" s="117">
        <f>IF($A33="","",'Situfin serie mensual'!IQ32)</f>
        <v>0</v>
      </c>
      <c r="L33" s="117">
        <f>IF($A33="","",'Situfin serie mensual'!IR32)</f>
        <v>0</v>
      </c>
      <c r="M33" s="117">
        <f>IF($A33="","",'Situfin serie mensual'!IS32)</f>
        <v>0</v>
      </c>
      <c r="N33" s="117">
        <f t="shared" si="0"/>
        <v>313.19372113100002</v>
      </c>
      <c r="O33" s="10"/>
      <c r="P33" s="10"/>
    </row>
    <row r="34" spans="1:18" s="118" customFormat="1" ht="12.75" x14ac:dyDescent="0.2">
      <c r="A34" s="13"/>
      <c r="B34" s="117" t="str">
        <f>IF($A34="","",'Situfin serie mensual'!IH33)</f>
        <v/>
      </c>
      <c r="C34" s="117" t="str">
        <f>IF($A34="","",'Situfin serie mensual'!II33)</f>
        <v/>
      </c>
      <c r="D34" s="117" t="str">
        <f>IF($A34="","",'Situfin serie mensual'!IJ33)</f>
        <v/>
      </c>
      <c r="E34" s="117" t="str">
        <f>IF($A34="","",'Situfin serie mensual'!IK33)</f>
        <v/>
      </c>
      <c r="F34" s="117" t="str">
        <f>IF($A34="","",'Situfin serie mensual'!IL33)</f>
        <v/>
      </c>
      <c r="G34" s="117" t="str">
        <f>IF($A34="","",'Situfin serie mensual'!IM33)</f>
        <v/>
      </c>
      <c r="H34" s="117" t="str">
        <f>IF($A34="","",'Situfin serie mensual'!IN33)</f>
        <v/>
      </c>
      <c r="I34" s="117" t="str">
        <f>IF($A34="","",'Situfin serie mensual'!IO33)</f>
        <v/>
      </c>
      <c r="J34" s="117" t="str">
        <f>IF($A34="","",'Situfin serie mensual'!IP33)</f>
        <v/>
      </c>
      <c r="K34" s="117" t="str">
        <f>IF($A34="","",'Situfin serie mensual'!IQ33)</f>
        <v/>
      </c>
      <c r="L34" s="117" t="str">
        <f>IF($A34="","",'Situfin serie mensual'!IR33)</f>
        <v/>
      </c>
      <c r="M34" s="117" t="str">
        <f>IF($A34="","",'Situfin serie mensual'!IS33)</f>
        <v/>
      </c>
      <c r="N34" s="117"/>
      <c r="O34" s="10"/>
      <c r="P34" s="10"/>
    </row>
    <row r="35" spans="1:18" s="10" customFormat="1" ht="12.75" x14ac:dyDescent="0.2">
      <c r="A35" s="112" t="s">
        <v>24</v>
      </c>
      <c r="B35" s="121">
        <f>IF($A35="","",'Situfin serie mensual'!IH34)</f>
        <v>3100.1502207429999</v>
      </c>
      <c r="C35" s="121">
        <f>IF($A35="","",'Situfin serie mensual'!II34)</f>
        <v>3219.166465192</v>
      </c>
      <c r="D35" s="121">
        <f>IF($A35="","",'Situfin serie mensual'!IJ34)</f>
        <v>4333.8974296120005</v>
      </c>
      <c r="E35" s="121">
        <f>IF($A35="","",'Situfin serie mensual'!IK34)</f>
        <v>3886.3335036539997</v>
      </c>
      <c r="F35" s="121">
        <f>IF($A35="","",'Situfin serie mensual'!IL34)</f>
        <v>3745.1745298280002</v>
      </c>
      <c r="G35" s="121">
        <f>IF($A35="","",'Situfin serie mensual'!IM34)</f>
        <v>3272.2961929349995</v>
      </c>
      <c r="H35" s="121">
        <f>IF($A35="","",'Situfin serie mensual'!IN34)</f>
        <v>3704.6764482110002</v>
      </c>
      <c r="I35" s="121">
        <f>IF($A35="","",'Situfin serie mensual'!IO34)</f>
        <v>0</v>
      </c>
      <c r="J35" s="121">
        <f>IF($A35="","",'Situfin serie mensual'!IP34)</f>
        <v>0</v>
      </c>
      <c r="K35" s="121">
        <f>IF($A35="","",'Situfin serie mensual'!IQ34)</f>
        <v>0</v>
      </c>
      <c r="L35" s="121">
        <f>IF($A35="","",'Situfin serie mensual'!IR34)</f>
        <v>0</v>
      </c>
      <c r="M35" s="121">
        <f>IF($A35="","",'Situfin serie mensual'!IS34)</f>
        <v>0</v>
      </c>
      <c r="N35" s="121">
        <f t="shared" ref="N35:N70" si="1">+SUM(B35:M35)</f>
        <v>25261.694790175003</v>
      </c>
    </row>
    <row r="36" spans="1:18" s="118" customFormat="1" ht="12.75" x14ac:dyDescent="0.2">
      <c r="A36" s="122" t="s">
        <v>25</v>
      </c>
      <c r="B36" s="115">
        <f>IF($A36="","",'Situfin serie mensual'!IH35)</f>
        <v>1434.3370352499999</v>
      </c>
      <c r="C36" s="115">
        <f>IF($A36="","",'Situfin serie mensual'!II35)</f>
        <v>1560.5472777719997</v>
      </c>
      <c r="D36" s="115">
        <f>IF($A36="","",'Situfin serie mensual'!IJ35)</f>
        <v>1577.660403972</v>
      </c>
      <c r="E36" s="115">
        <f>IF($A36="","",'Situfin serie mensual'!IK35)</f>
        <v>1561.3547239789998</v>
      </c>
      <c r="F36" s="115">
        <f>IF($A36="","",'Situfin serie mensual'!IL35)</f>
        <v>1570.0901997150006</v>
      </c>
      <c r="G36" s="115">
        <f>IF($A36="","",'Situfin serie mensual'!IM35)</f>
        <v>1571.0133610360001</v>
      </c>
      <c r="H36" s="115">
        <f>IF($A36="","",'Situfin serie mensual'!IN35)</f>
        <v>1614.4716409169998</v>
      </c>
      <c r="I36" s="115">
        <f>IF($A36="","",'Situfin serie mensual'!IO35)</f>
        <v>0</v>
      </c>
      <c r="J36" s="115">
        <f>IF($A36="","",'Situfin serie mensual'!IP35)</f>
        <v>0</v>
      </c>
      <c r="K36" s="115">
        <f>IF($A36="","",'Situfin serie mensual'!IQ35)</f>
        <v>0</v>
      </c>
      <c r="L36" s="115">
        <f>IF($A36="","",'Situfin serie mensual'!IR35)</f>
        <v>0</v>
      </c>
      <c r="M36" s="115">
        <f>IF($A36="","",'Situfin serie mensual'!IS35)</f>
        <v>0</v>
      </c>
      <c r="N36" s="123">
        <f t="shared" si="1"/>
        <v>10889.474642641</v>
      </c>
      <c r="O36" s="10"/>
      <c r="P36" s="10"/>
    </row>
    <row r="37" spans="1:18" s="118" customFormat="1" ht="12.75" x14ac:dyDescent="0.2">
      <c r="A37" s="154" t="s">
        <v>26</v>
      </c>
      <c r="B37" s="115">
        <f>IF($A37="","",'Situfin serie mensual'!IH36)</f>
        <v>410.62766720399992</v>
      </c>
      <c r="C37" s="115">
        <f>IF($A37="","",'Situfin serie mensual'!II36)</f>
        <v>436.86803716100002</v>
      </c>
      <c r="D37" s="115">
        <f>IF($A37="","",'Situfin serie mensual'!IJ36)</f>
        <v>516.21767519699995</v>
      </c>
      <c r="E37" s="115">
        <f>IF($A37="","",'Situfin serie mensual'!IK36)</f>
        <v>530.70982110700004</v>
      </c>
      <c r="F37" s="115">
        <f>IF($A37="","",'Situfin serie mensual'!IL36)</f>
        <v>344.93656855199998</v>
      </c>
      <c r="G37" s="115">
        <f>IF($A37="","",'Situfin serie mensual'!IM36)</f>
        <v>247.86795522099999</v>
      </c>
      <c r="H37" s="115">
        <f>IF($A37="","",'Situfin serie mensual'!IN36)</f>
        <v>538.45321750899996</v>
      </c>
      <c r="I37" s="115">
        <f>IF($A37="","",'Situfin serie mensual'!IO36)</f>
        <v>0</v>
      </c>
      <c r="J37" s="115">
        <f>IF($A37="","",'Situfin serie mensual'!IP36)</f>
        <v>0</v>
      </c>
      <c r="K37" s="115">
        <f>IF($A37="","",'Situfin serie mensual'!IQ36)</f>
        <v>0</v>
      </c>
      <c r="L37" s="115">
        <f>IF($A37="","",'Situfin serie mensual'!IR36)</f>
        <v>0</v>
      </c>
      <c r="M37" s="115">
        <f>IF($A37="","",'Situfin serie mensual'!IS36)</f>
        <v>0</v>
      </c>
      <c r="N37" s="115">
        <f t="shared" si="1"/>
        <v>3025.680941951</v>
      </c>
      <c r="O37" s="10"/>
      <c r="P37" s="10"/>
    </row>
    <row r="38" spans="1:18" s="118" customFormat="1" ht="12.75" x14ac:dyDescent="0.2">
      <c r="A38" s="31" t="s">
        <v>27</v>
      </c>
      <c r="B38" s="117">
        <f>IF($A38="","",'Situfin serie mensual'!IH37)</f>
        <v>103.02040334099999</v>
      </c>
      <c r="C38" s="117">
        <f>IF($A38="","",'Situfin serie mensual'!II37)</f>
        <v>133.592474813</v>
      </c>
      <c r="D38" s="117">
        <f>IF($A38="","",'Situfin serie mensual'!IJ37)</f>
        <v>229.08862596099999</v>
      </c>
      <c r="E38" s="117">
        <f>IF($A38="","",'Situfin serie mensual'!IK37)</f>
        <v>150.77482213900001</v>
      </c>
      <c r="F38" s="117">
        <f>IF($A38="","",'Situfin serie mensual'!IL37)</f>
        <v>155.58139394799997</v>
      </c>
      <c r="G38" s="117">
        <f>IF($A38="","",'Situfin serie mensual'!IM37)</f>
        <v>111.441790067</v>
      </c>
      <c r="H38" s="117">
        <f>IF($A38="","",'Situfin serie mensual'!IN37)</f>
        <v>152.07816845900001</v>
      </c>
      <c r="I38" s="117">
        <f>IF($A38="","",'Situfin serie mensual'!IO37)</f>
        <v>0</v>
      </c>
      <c r="J38" s="117">
        <f>IF($A38="","",'Situfin serie mensual'!IP37)</f>
        <v>0</v>
      </c>
      <c r="K38" s="117">
        <f>IF($A38="","",'Situfin serie mensual'!IQ37)</f>
        <v>0</v>
      </c>
      <c r="L38" s="117">
        <f>IF($A38="","",'Situfin serie mensual'!IR37)</f>
        <v>0</v>
      </c>
      <c r="M38" s="117">
        <f>IF($A38="","",'Situfin serie mensual'!IS37)</f>
        <v>0</v>
      </c>
      <c r="N38" s="117">
        <f t="shared" si="1"/>
        <v>1035.5776787279999</v>
      </c>
      <c r="O38" s="10"/>
      <c r="P38" s="10"/>
    </row>
    <row r="39" spans="1:18" s="118" customFormat="1" ht="12.75" x14ac:dyDescent="0.2">
      <c r="A39" s="31" t="s">
        <v>28</v>
      </c>
      <c r="B39" s="117">
        <f>IF($A39="","",'Situfin serie mensual'!IH38)</f>
        <v>307.60721215599995</v>
      </c>
      <c r="C39" s="117">
        <f>IF($A39="","",'Situfin serie mensual'!II38)</f>
        <v>194.20168777800001</v>
      </c>
      <c r="D39" s="117">
        <f>IF($A39="","",'Situfin serie mensual'!IJ38)</f>
        <v>274.97839022699998</v>
      </c>
      <c r="E39" s="117">
        <f>IF($A39="","",'Situfin serie mensual'!IK38)</f>
        <v>371.08297102500006</v>
      </c>
      <c r="F39" s="117">
        <f>IF($A39="","",'Situfin serie mensual'!IL38)</f>
        <v>175.013687035</v>
      </c>
      <c r="G39" s="117">
        <f>IF($A39="","",'Situfin serie mensual'!IM38)</f>
        <v>135.98095553300001</v>
      </c>
      <c r="H39" s="117">
        <f>IF($A39="","",'Situfin serie mensual'!IN38)</f>
        <v>385.534481841</v>
      </c>
      <c r="I39" s="117">
        <f>IF($A39="","",'Situfin serie mensual'!IO38)</f>
        <v>0</v>
      </c>
      <c r="J39" s="117">
        <f>IF($A39="","",'Situfin serie mensual'!IP38)</f>
        <v>0</v>
      </c>
      <c r="K39" s="117">
        <f>IF($A39="","",'Situfin serie mensual'!IQ38)</f>
        <v>0</v>
      </c>
      <c r="L39" s="117">
        <f>IF($A39="","",'Situfin serie mensual'!IR38)</f>
        <v>0</v>
      </c>
      <c r="M39" s="117">
        <f>IF($A39="","",'Situfin serie mensual'!IS38)</f>
        <v>0</v>
      </c>
      <c r="N39" s="117">
        <f t="shared" si="1"/>
        <v>1844.3993855949998</v>
      </c>
      <c r="O39" s="10"/>
      <c r="P39" s="10"/>
    </row>
    <row r="40" spans="1:18" s="118" customFormat="1" ht="12.75" x14ac:dyDescent="0.2">
      <c r="A40" s="31" t="s">
        <v>29</v>
      </c>
      <c r="B40" s="117">
        <f>IF($A40="","",'Situfin serie mensual'!IH39)</f>
        <v>5.1707000000000005E-5</v>
      </c>
      <c r="C40" s="117">
        <f>IF($A40="","",'Situfin serie mensual'!II39)</f>
        <v>5.6148099999999996E-4</v>
      </c>
      <c r="D40" s="117">
        <f>IF($A40="","",'Situfin serie mensual'!IJ39)</f>
        <v>11.959385984000001</v>
      </c>
      <c r="E40" s="117">
        <f>IF($A40="","",'Situfin serie mensual'!IK39)</f>
        <v>8.8392764079999999</v>
      </c>
      <c r="F40" s="117">
        <f>IF($A40="","",'Situfin serie mensual'!IL39)</f>
        <v>14.341487569000002</v>
      </c>
      <c r="G40" s="117">
        <f>IF($A40="","",'Situfin serie mensual'!IM39)</f>
        <v>0.440109007</v>
      </c>
      <c r="H40" s="117">
        <f>IF($A40="","",'Situfin serie mensual'!IN39)</f>
        <v>0.83801690200000001</v>
      </c>
      <c r="I40" s="117">
        <f>IF($A40="","",'Situfin serie mensual'!IO39)</f>
        <v>0</v>
      </c>
      <c r="J40" s="117">
        <f>IF($A40="","",'Situfin serie mensual'!IP39)</f>
        <v>0</v>
      </c>
      <c r="K40" s="117">
        <f>IF($A40="","",'Situfin serie mensual'!IQ39)</f>
        <v>0</v>
      </c>
      <c r="L40" s="117">
        <f>IF($A40="","",'Situfin serie mensual'!IR39)</f>
        <v>0</v>
      </c>
      <c r="M40" s="117">
        <f>IF($A40="","",'Situfin serie mensual'!IS39)</f>
        <v>0</v>
      </c>
      <c r="N40" s="117">
        <f t="shared" si="1"/>
        <v>36.418889057999998</v>
      </c>
      <c r="O40" s="10"/>
      <c r="P40" s="10"/>
    </row>
    <row r="41" spans="1:18" s="118" customFormat="1" ht="12.75" x14ac:dyDescent="0.2">
      <c r="A41" s="31" t="s">
        <v>30</v>
      </c>
      <c r="B41" s="117">
        <f>IF($A41="","",'Situfin serie mensual'!IH40)</f>
        <v>0</v>
      </c>
      <c r="C41" s="117">
        <f>IF($A41="","",'Situfin serie mensual'!II40)</f>
        <v>109.07331308900001</v>
      </c>
      <c r="D41" s="117">
        <f>IF($A41="","",'Situfin serie mensual'!IJ40)</f>
        <v>0.19127302500000223</v>
      </c>
      <c r="E41" s="117">
        <f>IF($A41="","",'Situfin serie mensual'!IK40)</f>
        <v>1.27515349999303E-2</v>
      </c>
      <c r="F41" s="117">
        <f>IF($A41="","",'Situfin serie mensual'!IL40)</f>
        <v>0</v>
      </c>
      <c r="G41" s="117">
        <f>IF($A41="","",'Situfin serie mensual'!IM40)</f>
        <v>5.1006139999954028E-3</v>
      </c>
      <c r="H41" s="117">
        <f>IF($A41="","",'Situfin serie mensual'!IN40)</f>
        <v>2.5503069999394936E-3</v>
      </c>
      <c r="I41" s="117">
        <f>IF($A41="","",'Situfin serie mensual'!IO40)</f>
        <v>0</v>
      </c>
      <c r="J41" s="117">
        <f>IF($A41="","",'Situfin serie mensual'!IP40)</f>
        <v>0</v>
      </c>
      <c r="K41" s="117">
        <f>IF($A41="","",'Situfin serie mensual'!IQ40)</f>
        <v>0</v>
      </c>
      <c r="L41" s="117">
        <f>IF($A41="","",'Situfin serie mensual'!IR40)</f>
        <v>0</v>
      </c>
      <c r="M41" s="117">
        <f>IF($A41="","",'Situfin serie mensual'!IS40)</f>
        <v>0</v>
      </c>
      <c r="N41" s="117">
        <f t="shared" si="1"/>
        <v>109.28498856999988</v>
      </c>
      <c r="O41" s="10"/>
      <c r="P41" s="10"/>
    </row>
    <row r="42" spans="1:18" s="118" customFormat="1" ht="12.75" x14ac:dyDescent="0.2">
      <c r="A42" s="154" t="s">
        <v>31</v>
      </c>
      <c r="B42" s="115">
        <f>IF($A42="","",'Situfin serie mensual'!IH41)</f>
        <v>294.161829023</v>
      </c>
      <c r="C42" s="115">
        <f>IF($A42="","",'Situfin serie mensual'!II41)</f>
        <v>40.503832832000001</v>
      </c>
      <c r="D42" s="115">
        <f>IF($A42="","",'Situfin serie mensual'!IJ41)</f>
        <v>784.67088944499994</v>
      </c>
      <c r="E42" s="115">
        <f>IF($A42="","",'Situfin serie mensual'!IK41)</f>
        <v>445.38099892300005</v>
      </c>
      <c r="F42" s="115">
        <f>IF($A42="","",'Situfin serie mensual'!IL41)</f>
        <v>585.125973918</v>
      </c>
      <c r="G42" s="115">
        <f>IF($A42="","",'Situfin serie mensual'!IM41)</f>
        <v>251.40127605000001</v>
      </c>
      <c r="H42" s="115">
        <f>IF($A42="","",'Situfin serie mensual'!IN41)</f>
        <v>120.95658459100001</v>
      </c>
      <c r="I42" s="115">
        <f>IF($A42="","",'Situfin serie mensual'!IO41)</f>
        <v>0</v>
      </c>
      <c r="J42" s="115">
        <f>IF($A42="","",'Situfin serie mensual'!IP41)</f>
        <v>0</v>
      </c>
      <c r="K42" s="115">
        <f>IF($A42="","",'Situfin serie mensual'!IQ41)</f>
        <v>0</v>
      </c>
      <c r="L42" s="115">
        <f>IF($A42="","",'Situfin serie mensual'!IR41)</f>
        <v>0</v>
      </c>
      <c r="M42" s="115">
        <f>IF($A42="","",'Situfin serie mensual'!IS41)</f>
        <v>0</v>
      </c>
      <c r="N42" s="115">
        <f t="shared" si="1"/>
        <v>2522.2013847819999</v>
      </c>
      <c r="O42" s="10"/>
      <c r="P42" s="10"/>
    </row>
    <row r="43" spans="1:18" s="118" customFormat="1" ht="12.75" x14ac:dyDescent="0.2">
      <c r="A43" s="31" t="s">
        <v>32</v>
      </c>
      <c r="B43" s="117">
        <f>IF($A43="","",'Situfin serie mensual'!IH42)</f>
        <v>284.71128305000002</v>
      </c>
      <c r="C43" s="117">
        <f>IF($A43="","",'Situfin serie mensual'!II42)</f>
        <v>0.221035918</v>
      </c>
      <c r="D43" s="117">
        <f>IF($A43="","",'Situfin serie mensual'!IJ42)</f>
        <v>752.40994544499995</v>
      </c>
      <c r="E43" s="117">
        <f>IF($A43="","",'Situfin serie mensual'!IK42)</f>
        <v>401.72221342300003</v>
      </c>
      <c r="F43" s="117">
        <f>IF($A43="","",'Situfin serie mensual'!IL42)</f>
        <v>575.26769409500002</v>
      </c>
      <c r="G43" s="117">
        <f>IF($A43="","",'Situfin serie mensual'!IM42)</f>
        <v>214.332401307</v>
      </c>
      <c r="H43" s="117">
        <f>IF($A43="","",'Situfin serie mensual'!IN42)</f>
        <v>120.95658459100001</v>
      </c>
      <c r="I43" s="117">
        <f>IF($A43="","",'Situfin serie mensual'!IO42)</f>
        <v>0</v>
      </c>
      <c r="J43" s="117">
        <f>IF($A43="","",'Situfin serie mensual'!IP42)</f>
        <v>0</v>
      </c>
      <c r="K43" s="117">
        <f>IF($A43="","",'Situfin serie mensual'!IQ42)</f>
        <v>0</v>
      </c>
      <c r="L43" s="117">
        <f>IF($A43="","",'Situfin serie mensual'!IR42)</f>
        <v>0</v>
      </c>
      <c r="M43" s="117">
        <f>IF($A43="","",'Situfin serie mensual'!IS42)</f>
        <v>0</v>
      </c>
      <c r="N43" s="117">
        <f t="shared" si="1"/>
        <v>2349.6211578290004</v>
      </c>
      <c r="O43" s="10"/>
      <c r="P43" s="10"/>
      <c r="Q43" s="10"/>
      <c r="R43" s="146"/>
    </row>
    <row r="44" spans="1:18" s="118" customFormat="1" ht="12.75" x14ac:dyDescent="0.2">
      <c r="A44" s="31" t="s">
        <v>33</v>
      </c>
      <c r="B44" s="117">
        <f>IF($A44="","",'Situfin serie mensual'!IH43)</f>
        <v>9.4505459730000005</v>
      </c>
      <c r="C44" s="117">
        <f>IF($A44="","",'Situfin serie mensual'!II43)</f>
        <v>40.282796914000002</v>
      </c>
      <c r="D44" s="117">
        <f>IF($A44="","",'Situfin serie mensual'!IJ43)</f>
        <v>32.260944000000002</v>
      </c>
      <c r="E44" s="117">
        <f>IF($A44="","",'Situfin serie mensual'!IK43)</f>
        <v>43.6587855</v>
      </c>
      <c r="F44" s="117">
        <f>IF($A44="","",'Situfin serie mensual'!IL43)</f>
        <v>9.8582798230000002</v>
      </c>
      <c r="G44" s="117">
        <f>IF($A44="","",'Situfin serie mensual'!IM43)</f>
        <v>37.068874743000002</v>
      </c>
      <c r="H44" s="117">
        <f>IF($A44="","",'Situfin serie mensual'!IN43)</f>
        <v>0</v>
      </c>
      <c r="I44" s="117">
        <f>IF($A44="","",'Situfin serie mensual'!IO43)</f>
        <v>0</v>
      </c>
      <c r="J44" s="117">
        <f>IF($A44="","",'Situfin serie mensual'!IP43)</f>
        <v>0</v>
      </c>
      <c r="K44" s="117">
        <f>IF($A44="","",'Situfin serie mensual'!IQ43)</f>
        <v>0</v>
      </c>
      <c r="L44" s="117">
        <f>IF($A44="","",'Situfin serie mensual'!IR43)</f>
        <v>0</v>
      </c>
      <c r="M44" s="117">
        <f>IF($A44="","",'Situfin serie mensual'!IS43)</f>
        <v>0</v>
      </c>
      <c r="N44" s="117">
        <f t="shared" si="1"/>
        <v>172.58022695300002</v>
      </c>
      <c r="O44" s="10"/>
      <c r="P44" s="10"/>
    </row>
    <row r="45" spans="1:18" s="118" customFormat="1" ht="12.75" x14ac:dyDescent="0.2">
      <c r="A45" s="13" t="s">
        <v>34</v>
      </c>
      <c r="B45" s="117">
        <f>IF($A45="","",'Situfin serie mensual'!IH44)</f>
        <v>0</v>
      </c>
      <c r="C45" s="117">
        <f>IF($A45="","",'Situfin serie mensual'!II44)</f>
        <v>0</v>
      </c>
      <c r="D45" s="117">
        <f>IF($A45="","",'Situfin serie mensual'!IJ44)</f>
        <v>0</v>
      </c>
      <c r="E45" s="117">
        <f>IF($A45="","",'Situfin serie mensual'!IK44)</f>
        <v>0</v>
      </c>
      <c r="F45" s="117">
        <f>IF($A45="","",'Situfin serie mensual'!IL44)</f>
        <v>0</v>
      </c>
      <c r="G45" s="117">
        <f>IF($A45="","",'Situfin serie mensual'!IM44)</f>
        <v>0</v>
      </c>
      <c r="H45" s="117">
        <f>IF($A45="","",'Situfin serie mensual'!IN44)</f>
        <v>0</v>
      </c>
      <c r="I45" s="117">
        <f>IF($A45="","",'Situfin serie mensual'!IO44)</f>
        <v>0</v>
      </c>
      <c r="J45" s="117">
        <f>IF($A45="","",'Situfin serie mensual'!IP44)</f>
        <v>0</v>
      </c>
      <c r="K45" s="117">
        <f>IF($A45="","",'Situfin serie mensual'!IQ44)</f>
        <v>0</v>
      </c>
      <c r="L45" s="117">
        <f>IF($A45="","",'Situfin serie mensual'!IR44)</f>
        <v>0</v>
      </c>
      <c r="M45" s="117">
        <f>IF($A45="","",'Situfin serie mensual'!IS44)</f>
        <v>0</v>
      </c>
      <c r="N45" s="117">
        <f t="shared" si="1"/>
        <v>0</v>
      </c>
      <c r="O45" s="10"/>
      <c r="P45" s="10"/>
    </row>
    <row r="46" spans="1:18" s="118" customFormat="1" ht="12.75" x14ac:dyDescent="0.2">
      <c r="A46" s="154" t="s">
        <v>11</v>
      </c>
      <c r="B46" s="115">
        <f>IF($A46="","",'Situfin serie mensual'!IH45)</f>
        <v>301.85929265700003</v>
      </c>
      <c r="C46" s="115">
        <f>IF($A46="","",'Situfin serie mensual'!II45)</f>
        <v>375.81849253000001</v>
      </c>
      <c r="D46" s="115">
        <f>IF($A46="","",'Situfin serie mensual'!IJ45)</f>
        <v>407.49645330400006</v>
      </c>
      <c r="E46" s="115">
        <f>IF($A46="","",'Situfin serie mensual'!IK45)</f>
        <v>486.22660848999999</v>
      </c>
      <c r="F46" s="115">
        <f>IF($A46="","",'Situfin serie mensual'!IL45)</f>
        <v>419.81873271900002</v>
      </c>
      <c r="G46" s="115">
        <f>IF($A46="","",'Situfin serie mensual'!IM45)</f>
        <v>345.29331814599993</v>
      </c>
      <c r="H46" s="115">
        <f>IF($A46="","",'Situfin serie mensual'!IN45)</f>
        <v>411.72823958600009</v>
      </c>
      <c r="I46" s="115">
        <f>IF($A46="","",'Situfin serie mensual'!IO45)</f>
        <v>0</v>
      </c>
      <c r="J46" s="115">
        <f>IF($A46="","",'Situfin serie mensual'!IP45)</f>
        <v>0</v>
      </c>
      <c r="K46" s="115">
        <f>IF($A46="","",'Situfin serie mensual'!IQ45)</f>
        <v>0</v>
      </c>
      <c r="L46" s="115">
        <f>IF($A46="","",'Situfin serie mensual'!IR45)</f>
        <v>0</v>
      </c>
      <c r="M46" s="115">
        <f>IF($A46="","",'Situfin serie mensual'!IS45)</f>
        <v>0</v>
      </c>
      <c r="N46" s="115">
        <f t="shared" si="1"/>
        <v>2748.2411374320004</v>
      </c>
      <c r="O46" s="10"/>
      <c r="P46" s="10"/>
    </row>
    <row r="47" spans="1:18" s="118" customFormat="1" ht="12.75" x14ac:dyDescent="0.2">
      <c r="A47" s="13" t="s">
        <v>168</v>
      </c>
      <c r="B47" s="117">
        <f>IF($A47="","",'Situfin serie mensual'!IH46)</f>
        <v>0</v>
      </c>
      <c r="C47" s="117">
        <f>IF($A47="","",'Situfin serie mensual'!II46)</f>
        <v>0</v>
      </c>
      <c r="D47" s="117">
        <f>IF($A47="","",'Situfin serie mensual'!IJ46)</f>
        <v>0</v>
      </c>
      <c r="E47" s="117">
        <f>IF($A47="","",'Situfin serie mensual'!IK46)</f>
        <v>0</v>
      </c>
      <c r="F47" s="117">
        <f>IF($A47="","",'Situfin serie mensual'!IL46)</f>
        <v>0</v>
      </c>
      <c r="G47" s="117">
        <f>IF($A47="","",'Situfin serie mensual'!IM46)</f>
        <v>0</v>
      </c>
      <c r="H47" s="117">
        <f>IF($A47="","",'Situfin serie mensual'!IN46)</f>
        <v>0</v>
      </c>
      <c r="I47" s="117">
        <f>IF($A47="","",'Situfin serie mensual'!IO46)</f>
        <v>0</v>
      </c>
      <c r="J47" s="117">
        <f>IF($A47="","",'Situfin serie mensual'!IP46)</f>
        <v>0</v>
      </c>
      <c r="K47" s="117">
        <f>IF($A47="","",'Situfin serie mensual'!IQ46)</f>
        <v>0</v>
      </c>
      <c r="L47" s="117">
        <f>IF($A47="","",'Situfin serie mensual'!IR46)</f>
        <v>0</v>
      </c>
      <c r="M47" s="117">
        <f>IF($A47="","",'Situfin serie mensual'!IS46)</f>
        <v>0</v>
      </c>
      <c r="N47" s="117">
        <f t="shared" si="1"/>
        <v>0</v>
      </c>
      <c r="O47" s="10"/>
      <c r="P47" s="10"/>
    </row>
    <row r="48" spans="1:18" s="118" customFormat="1" ht="12.75" x14ac:dyDescent="0.2">
      <c r="A48" s="13" t="s">
        <v>13</v>
      </c>
      <c r="B48" s="117">
        <f>IF($A48="","",'Situfin serie mensual'!IH47)</f>
        <v>0</v>
      </c>
      <c r="C48" s="117">
        <f>IF($A48="","",'Situfin serie mensual'!II47)</f>
        <v>0</v>
      </c>
      <c r="D48" s="117">
        <f>IF($A48="","",'Situfin serie mensual'!IJ47)</f>
        <v>0</v>
      </c>
      <c r="E48" s="117">
        <f>IF($A48="","",'Situfin serie mensual'!IK47)</f>
        <v>0</v>
      </c>
      <c r="F48" s="117">
        <f>IF($A48="","",'Situfin serie mensual'!IL47)</f>
        <v>0</v>
      </c>
      <c r="G48" s="117">
        <f>IF($A48="","",'Situfin serie mensual'!IM47)</f>
        <v>0</v>
      </c>
      <c r="H48" s="117">
        <f>IF($A48="","",'Situfin serie mensual'!IN47)</f>
        <v>0</v>
      </c>
      <c r="I48" s="117">
        <f>IF($A48="","",'Situfin serie mensual'!IO47)</f>
        <v>0</v>
      </c>
      <c r="J48" s="117">
        <f>IF($A48="","",'Situfin serie mensual'!IP47)</f>
        <v>0</v>
      </c>
      <c r="K48" s="117">
        <f>IF($A48="","",'Situfin serie mensual'!IQ47)</f>
        <v>0</v>
      </c>
      <c r="L48" s="117">
        <f>IF($A48="","",'Situfin serie mensual'!IR47)</f>
        <v>0</v>
      </c>
      <c r="M48" s="117">
        <f>IF($A48="","",'Situfin serie mensual'!IS47)</f>
        <v>0</v>
      </c>
      <c r="N48" s="117">
        <f t="shared" si="1"/>
        <v>0</v>
      </c>
      <c r="O48" s="10"/>
      <c r="P48" s="10"/>
    </row>
    <row r="49" spans="1:16" s="118" customFormat="1" ht="12.75" x14ac:dyDescent="0.2">
      <c r="A49" s="13" t="s">
        <v>14</v>
      </c>
      <c r="B49" s="117">
        <f>IF($A49="","",'Situfin serie mensual'!IH48)</f>
        <v>0</v>
      </c>
      <c r="C49" s="117">
        <f>IF($A49="","",'Situfin serie mensual'!II48)</f>
        <v>0</v>
      </c>
      <c r="D49" s="117">
        <f>IF($A49="","",'Situfin serie mensual'!IJ48)</f>
        <v>0</v>
      </c>
      <c r="E49" s="117">
        <f>IF($A49="","",'Situfin serie mensual'!IK48)</f>
        <v>0</v>
      </c>
      <c r="F49" s="117">
        <f>IF($A49="","",'Situfin serie mensual'!IL48)</f>
        <v>0</v>
      </c>
      <c r="G49" s="117">
        <f>IF($A49="","",'Situfin serie mensual'!IM48)</f>
        <v>0</v>
      </c>
      <c r="H49" s="117">
        <f>IF($A49="","",'Situfin serie mensual'!IN48)</f>
        <v>0</v>
      </c>
      <c r="I49" s="117">
        <f>IF($A49="","",'Situfin serie mensual'!IO48)</f>
        <v>0</v>
      </c>
      <c r="J49" s="117">
        <f>IF($A49="","",'Situfin serie mensual'!IP48)</f>
        <v>0</v>
      </c>
      <c r="K49" s="117">
        <f>IF($A49="","",'Situfin serie mensual'!IQ48)</f>
        <v>0</v>
      </c>
      <c r="L49" s="117">
        <f>IF($A49="","",'Situfin serie mensual'!IR48)</f>
        <v>0</v>
      </c>
      <c r="M49" s="117">
        <f>IF($A49="","",'Situfin serie mensual'!IS48)</f>
        <v>0</v>
      </c>
      <c r="N49" s="117">
        <f t="shared" si="1"/>
        <v>0</v>
      </c>
      <c r="O49" s="10"/>
      <c r="P49" s="10"/>
    </row>
    <row r="50" spans="1:16" s="118" customFormat="1" ht="12.75" x14ac:dyDescent="0.2">
      <c r="A50" s="13" t="s">
        <v>149</v>
      </c>
      <c r="B50" s="117">
        <f>IF($A50="","",'Situfin serie mensual'!IH49)</f>
        <v>2.2444666959999999</v>
      </c>
      <c r="C50" s="117">
        <f>IF($A50="","",'Situfin serie mensual'!II49)</f>
        <v>4.4900362889999998</v>
      </c>
      <c r="D50" s="117">
        <f>IF($A50="","",'Situfin serie mensual'!IJ49)</f>
        <v>5.638468166</v>
      </c>
      <c r="E50" s="117">
        <f>IF($A50="","",'Situfin serie mensual'!IK49)</f>
        <v>7.2022718260000005</v>
      </c>
      <c r="F50" s="117">
        <f>IF($A50="","",'Situfin serie mensual'!IL49)</f>
        <v>5.0149778630000004</v>
      </c>
      <c r="G50" s="117">
        <f>IF($A50="","",'Situfin serie mensual'!IM49)</f>
        <v>5.9193940879999998</v>
      </c>
      <c r="H50" s="117">
        <f>IF($A50="","",'Situfin serie mensual'!IN49)</f>
        <v>8.8656078980000004</v>
      </c>
      <c r="I50" s="117">
        <f>IF($A50="","",'Situfin serie mensual'!IO49)</f>
        <v>0</v>
      </c>
      <c r="J50" s="117">
        <f>IF($A50="","",'Situfin serie mensual'!IP49)</f>
        <v>0</v>
      </c>
      <c r="K50" s="117">
        <f>IF($A50="","",'Situfin serie mensual'!IQ49)</f>
        <v>0</v>
      </c>
      <c r="L50" s="117">
        <f>IF($A50="","",'Situfin serie mensual'!IR49)</f>
        <v>0</v>
      </c>
      <c r="M50" s="117">
        <f>IF($A50="","",'Situfin serie mensual'!IS49)</f>
        <v>0</v>
      </c>
      <c r="N50" s="117">
        <f t="shared" si="1"/>
        <v>39.375222825999998</v>
      </c>
      <c r="O50" s="10"/>
      <c r="P50" s="10"/>
    </row>
    <row r="51" spans="1:16" s="118" customFormat="1" ht="12.75" x14ac:dyDescent="0.2">
      <c r="A51" s="13" t="s">
        <v>13</v>
      </c>
      <c r="B51" s="117">
        <f>IF($A51="","",'Situfin serie mensual'!IH50)</f>
        <v>2.2444666959999999</v>
      </c>
      <c r="C51" s="117">
        <f>IF($A51="","",'Situfin serie mensual'!II50)</f>
        <v>4.4900362889999998</v>
      </c>
      <c r="D51" s="117">
        <f>IF($A51="","",'Situfin serie mensual'!IJ50)</f>
        <v>5.638468166</v>
      </c>
      <c r="E51" s="117">
        <f>IF($A51="","",'Situfin serie mensual'!IK50)</f>
        <v>7.2022718260000005</v>
      </c>
      <c r="F51" s="117">
        <f>IF($A51="","",'Situfin serie mensual'!IL50)</f>
        <v>5.0149778630000004</v>
      </c>
      <c r="G51" s="117">
        <f>IF($A51="","",'Situfin serie mensual'!IM50)</f>
        <v>5.9193940879999998</v>
      </c>
      <c r="H51" s="117">
        <f>IF($A51="","",'Situfin serie mensual'!IN50)</f>
        <v>8.8656078980000004</v>
      </c>
      <c r="I51" s="117">
        <f>IF($A51="","",'Situfin serie mensual'!IO50)</f>
        <v>0</v>
      </c>
      <c r="J51" s="117">
        <f>IF($A51="","",'Situfin serie mensual'!IP50)</f>
        <v>0</v>
      </c>
      <c r="K51" s="117">
        <f>IF($A51="","",'Situfin serie mensual'!IQ50)</f>
        <v>0</v>
      </c>
      <c r="L51" s="117">
        <f>IF($A51="","",'Situfin serie mensual'!IR50)</f>
        <v>0</v>
      </c>
      <c r="M51" s="117">
        <f>IF($A51="","",'Situfin serie mensual'!IS50)</f>
        <v>0</v>
      </c>
      <c r="N51" s="117">
        <f t="shared" si="1"/>
        <v>39.375222825999998</v>
      </c>
      <c r="O51" s="10"/>
      <c r="P51" s="10"/>
    </row>
    <row r="52" spans="1:16" s="118" customFormat="1" ht="12.75" x14ac:dyDescent="0.2">
      <c r="A52" s="13" t="s">
        <v>14</v>
      </c>
      <c r="B52" s="117">
        <f>IF($A52="","",'Situfin serie mensual'!IH51)</f>
        <v>0</v>
      </c>
      <c r="C52" s="117">
        <f>IF($A52="","",'Situfin serie mensual'!II51)</f>
        <v>0</v>
      </c>
      <c r="D52" s="117">
        <f>IF($A52="","",'Situfin serie mensual'!IJ51)</f>
        <v>0</v>
      </c>
      <c r="E52" s="117">
        <f>IF($A52="","",'Situfin serie mensual'!IK51)</f>
        <v>0</v>
      </c>
      <c r="F52" s="117">
        <f>IF($A52="","",'Situfin serie mensual'!IL51)</f>
        <v>0</v>
      </c>
      <c r="G52" s="117">
        <f>IF($A52="","",'Situfin serie mensual'!IM51)</f>
        <v>0</v>
      </c>
      <c r="H52" s="117">
        <f>IF($A52="","",'Situfin serie mensual'!IN51)</f>
        <v>0</v>
      </c>
      <c r="I52" s="117">
        <f>IF($A52="","",'Situfin serie mensual'!IO51)</f>
        <v>0</v>
      </c>
      <c r="J52" s="117">
        <f>IF($A52="","",'Situfin serie mensual'!IP51)</f>
        <v>0</v>
      </c>
      <c r="K52" s="117">
        <f>IF($A52="","",'Situfin serie mensual'!IQ51)</f>
        <v>0</v>
      </c>
      <c r="L52" s="117">
        <f>IF($A52="","",'Situfin serie mensual'!IR51)</f>
        <v>0</v>
      </c>
      <c r="M52" s="117">
        <f>IF($A52="","",'Situfin serie mensual'!IS51)</f>
        <v>0</v>
      </c>
      <c r="N52" s="117">
        <f t="shared" si="1"/>
        <v>0</v>
      </c>
      <c r="O52" s="10"/>
      <c r="P52" s="10"/>
    </row>
    <row r="53" spans="1:16" s="118" customFormat="1" ht="12.75" x14ac:dyDescent="0.2">
      <c r="A53" s="13" t="s">
        <v>150</v>
      </c>
      <c r="B53" s="117">
        <f>IF($A53="","",'Situfin serie mensual'!IH52)</f>
        <v>299.61482596100001</v>
      </c>
      <c r="C53" s="117">
        <f>IF($A53="","",'Situfin serie mensual'!II52)</f>
        <v>371.32845624100003</v>
      </c>
      <c r="D53" s="117">
        <f>IF($A53="","",'Situfin serie mensual'!IJ52)</f>
        <v>401.85798513800006</v>
      </c>
      <c r="E53" s="117">
        <f>IF($A53="","",'Situfin serie mensual'!IK52)</f>
        <v>479.02433666399997</v>
      </c>
      <c r="F53" s="117">
        <f>IF($A53="","",'Situfin serie mensual'!IL52)</f>
        <v>414.80375485600001</v>
      </c>
      <c r="G53" s="117">
        <f>IF($A53="","",'Situfin serie mensual'!IM52)</f>
        <v>339.37392405799994</v>
      </c>
      <c r="H53" s="117">
        <f>IF($A53="","",'Situfin serie mensual'!IN52)</f>
        <v>402.86263168800008</v>
      </c>
      <c r="I53" s="117">
        <f>IF($A53="","",'Situfin serie mensual'!IO52)</f>
        <v>0</v>
      </c>
      <c r="J53" s="117">
        <f>IF($A53="","",'Situfin serie mensual'!IP52)</f>
        <v>0</v>
      </c>
      <c r="K53" s="117">
        <f>IF($A53="","",'Situfin serie mensual'!IQ52)</f>
        <v>0</v>
      </c>
      <c r="L53" s="117">
        <f>IF($A53="","",'Situfin serie mensual'!IR52)</f>
        <v>0</v>
      </c>
      <c r="M53" s="117">
        <f>IF($A53="","",'Situfin serie mensual'!IS52)</f>
        <v>0</v>
      </c>
      <c r="N53" s="117">
        <f t="shared" si="1"/>
        <v>2708.8659146059999</v>
      </c>
      <c r="O53" s="10"/>
      <c r="P53" s="10"/>
    </row>
    <row r="54" spans="1:16" s="118" customFormat="1" ht="12.75" x14ac:dyDescent="0.2">
      <c r="A54" s="13" t="s">
        <v>13</v>
      </c>
      <c r="B54" s="117">
        <f>IF($A54="","",'Situfin serie mensual'!IH53)</f>
        <v>202.96262200300001</v>
      </c>
      <c r="C54" s="117">
        <f>IF($A54="","",'Situfin serie mensual'!II53)</f>
        <v>272.46587209600006</v>
      </c>
      <c r="D54" s="117">
        <f>IF($A54="","",'Situfin serie mensual'!IJ53)</f>
        <v>302.55868385800005</v>
      </c>
      <c r="E54" s="117">
        <f>IF($A54="","",'Situfin serie mensual'!IK53)</f>
        <v>324.99023718399997</v>
      </c>
      <c r="F54" s="117">
        <f>IF($A54="","",'Situfin serie mensual'!IL53)</f>
        <v>290.82408961499999</v>
      </c>
      <c r="G54" s="117">
        <f>IF($A54="","",'Situfin serie mensual'!IM53)</f>
        <v>233.73494453099997</v>
      </c>
      <c r="H54" s="117">
        <f>IF($A54="","",'Situfin serie mensual'!IN53)</f>
        <v>268.02734554200003</v>
      </c>
      <c r="I54" s="117">
        <f>IF($A54="","",'Situfin serie mensual'!IO53)</f>
        <v>0</v>
      </c>
      <c r="J54" s="117">
        <f>IF($A54="","",'Situfin serie mensual'!IP53)</f>
        <v>0</v>
      </c>
      <c r="K54" s="117">
        <f>IF($A54="","",'Situfin serie mensual'!IQ53)</f>
        <v>0</v>
      </c>
      <c r="L54" s="117">
        <f>IF($A54="","",'Situfin serie mensual'!IR53)</f>
        <v>0</v>
      </c>
      <c r="M54" s="117">
        <f>IF($A54="","",'Situfin serie mensual'!IS53)</f>
        <v>0</v>
      </c>
      <c r="N54" s="117">
        <f t="shared" si="1"/>
        <v>1895.563794829</v>
      </c>
      <c r="O54" s="10"/>
      <c r="P54" s="10"/>
    </row>
    <row r="55" spans="1:16" s="118" customFormat="1" ht="12.75" x14ac:dyDescent="0.2">
      <c r="A55" s="13" t="s">
        <v>14</v>
      </c>
      <c r="B55" s="117">
        <f>IF($A55="","",'Situfin serie mensual'!IH54)</f>
        <v>96.652203958000001</v>
      </c>
      <c r="C55" s="117">
        <f>IF($A55="","",'Situfin serie mensual'!II54)</f>
        <v>98.862584145</v>
      </c>
      <c r="D55" s="117">
        <f>IF($A55="","",'Situfin serie mensual'!IJ54)</f>
        <v>99.299301279999995</v>
      </c>
      <c r="E55" s="117">
        <f>IF($A55="","",'Situfin serie mensual'!IK54)</f>
        <v>154.03409948000001</v>
      </c>
      <c r="F55" s="117">
        <f>IF($A55="","",'Situfin serie mensual'!IL54)</f>
        <v>123.97966524100001</v>
      </c>
      <c r="G55" s="117">
        <f>IF($A55="","",'Situfin serie mensual'!IM54)</f>
        <v>105.63897952699999</v>
      </c>
      <c r="H55" s="117">
        <f>IF($A55="","",'Situfin serie mensual'!IN54)</f>
        <v>134.83528614600002</v>
      </c>
      <c r="I55" s="117">
        <f>IF($A55="","",'Situfin serie mensual'!IO54)</f>
        <v>0</v>
      </c>
      <c r="J55" s="117">
        <f>IF($A55="","",'Situfin serie mensual'!IP54)</f>
        <v>0</v>
      </c>
      <c r="K55" s="117">
        <f>IF($A55="","",'Situfin serie mensual'!IQ54)</f>
        <v>0</v>
      </c>
      <c r="L55" s="117">
        <f>IF($A55="","",'Situfin serie mensual'!IR54)</f>
        <v>0</v>
      </c>
      <c r="M55" s="117">
        <f>IF($A55="","",'Situfin serie mensual'!IS54)</f>
        <v>0</v>
      </c>
      <c r="N55" s="117">
        <f t="shared" si="1"/>
        <v>813.30211977700003</v>
      </c>
      <c r="O55" s="10"/>
      <c r="P55" s="10"/>
    </row>
    <row r="56" spans="1:16" s="118" customFormat="1" ht="12.75" x14ac:dyDescent="0.2">
      <c r="A56" s="154" t="s">
        <v>35</v>
      </c>
      <c r="B56" s="115">
        <f>IF($A56="","",'Situfin serie mensual'!IH55)</f>
        <v>610.46225316100004</v>
      </c>
      <c r="C56" s="115">
        <f>IF($A56="","",'Situfin serie mensual'!II55)</f>
        <v>739.55053188700003</v>
      </c>
      <c r="D56" s="115">
        <f>IF($A56="","",'Situfin serie mensual'!IJ55)</f>
        <v>758.81322253100006</v>
      </c>
      <c r="E56" s="115">
        <f>IF($A56="","",'Situfin serie mensual'!IK55)</f>
        <v>758.67116838799984</v>
      </c>
      <c r="F56" s="115">
        <f>IF($A56="","",'Situfin serie mensual'!IL55)</f>
        <v>677.11840093300009</v>
      </c>
      <c r="G56" s="115">
        <f>IF($A56="","",'Situfin serie mensual'!IM55)</f>
        <v>755.66983923800001</v>
      </c>
      <c r="H56" s="115">
        <f>IF($A56="","",'Situfin serie mensual'!IN55)</f>
        <v>726.43484904700006</v>
      </c>
      <c r="I56" s="115">
        <f>IF($A56="","",'Situfin serie mensual'!IO55)</f>
        <v>0</v>
      </c>
      <c r="J56" s="115">
        <f>IF($A56="","",'Situfin serie mensual'!IP55)</f>
        <v>0</v>
      </c>
      <c r="K56" s="115">
        <f>IF($A56="","",'Situfin serie mensual'!IQ55)</f>
        <v>0</v>
      </c>
      <c r="L56" s="115">
        <f>IF($A56="","",'Situfin serie mensual'!IR55)</f>
        <v>0</v>
      </c>
      <c r="M56" s="115">
        <f>IF($A56="","",'Situfin serie mensual'!IS55)</f>
        <v>0</v>
      </c>
      <c r="N56" s="115">
        <f t="shared" si="1"/>
        <v>5026.7202651850002</v>
      </c>
      <c r="O56" s="10"/>
      <c r="P56" s="10"/>
    </row>
    <row r="57" spans="1:16" s="118" customFormat="1" ht="12.75" x14ac:dyDescent="0.2">
      <c r="A57" s="31" t="s">
        <v>36</v>
      </c>
      <c r="B57" s="117">
        <f>IF($A57="","",'Situfin serie mensual'!IH56)</f>
        <v>361.184453249</v>
      </c>
      <c r="C57" s="117">
        <f>IF($A57="","",'Situfin serie mensual'!II56)</f>
        <v>392.58435272100002</v>
      </c>
      <c r="D57" s="117">
        <f>IF($A57="","",'Situfin serie mensual'!IJ56)</f>
        <v>393.12575886500002</v>
      </c>
      <c r="E57" s="117">
        <f>IF($A57="","",'Situfin serie mensual'!IK56)</f>
        <v>399.79406151699999</v>
      </c>
      <c r="F57" s="117">
        <f>IF($A57="","",'Situfin serie mensual'!IL56)</f>
        <v>394.38746515400004</v>
      </c>
      <c r="G57" s="117">
        <f>IF($A57="","",'Situfin serie mensual'!IM56)</f>
        <v>391.48082533199999</v>
      </c>
      <c r="H57" s="117">
        <f>IF($A57="","",'Situfin serie mensual'!IN56)</f>
        <v>399.55089403199997</v>
      </c>
      <c r="I57" s="117">
        <f>IF($A57="","",'Situfin serie mensual'!IO56)</f>
        <v>0</v>
      </c>
      <c r="J57" s="117">
        <f>IF($A57="","",'Situfin serie mensual'!IP56)</f>
        <v>0</v>
      </c>
      <c r="K57" s="117">
        <f>IF($A57="","",'Situfin serie mensual'!IQ56)</f>
        <v>0</v>
      </c>
      <c r="L57" s="117">
        <f>IF($A57="","",'Situfin serie mensual'!IR56)</f>
        <v>0</v>
      </c>
      <c r="M57" s="117">
        <f>IF($A57="","",'Situfin serie mensual'!IS56)</f>
        <v>0</v>
      </c>
      <c r="N57" s="117">
        <f t="shared" si="1"/>
        <v>2732.1078108699999</v>
      </c>
      <c r="O57" s="10"/>
      <c r="P57" s="10"/>
    </row>
    <row r="58" spans="1:16" s="118" customFormat="1" ht="12.75" x14ac:dyDescent="0.2">
      <c r="A58" s="31" t="s">
        <v>37</v>
      </c>
      <c r="B58" s="117">
        <f>IF($A58="","",'Situfin serie mensual'!IH57)</f>
        <v>217.69475839900002</v>
      </c>
      <c r="C58" s="117">
        <f>IF($A58="","",'Situfin serie mensual'!II57)</f>
        <v>280.33010949100003</v>
      </c>
      <c r="D58" s="117">
        <f>IF($A58="","",'Situfin serie mensual'!IJ57)</f>
        <v>198.994553086</v>
      </c>
      <c r="E58" s="117">
        <f>IF($A58="","",'Situfin serie mensual'!IK57)</f>
        <v>286.04875783299997</v>
      </c>
      <c r="F58" s="117">
        <f>IF($A58="","",'Situfin serie mensual'!IL57)</f>
        <v>209.276399849</v>
      </c>
      <c r="G58" s="117">
        <f>IF($A58="","",'Situfin serie mensual'!IM57)</f>
        <v>273.47520688599997</v>
      </c>
      <c r="H58" s="117">
        <f>IF($A58="","",'Situfin serie mensual'!IN57)</f>
        <v>215.64821542999999</v>
      </c>
      <c r="I58" s="117">
        <f>IF($A58="","",'Situfin serie mensual'!IO57)</f>
        <v>0</v>
      </c>
      <c r="J58" s="117">
        <f>IF($A58="","",'Situfin serie mensual'!IP57)</f>
        <v>0</v>
      </c>
      <c r="K58" s="117">
        <f>IF($A58="","",'Situfin serie mensual'!IQ57)</f>
        <v>0</v>
      </c>
      <c r="L58" s="117">
        <f>IF($A58="","",'Situfin serie mensual'!IR57)</f>
        <v>0</v>
      </c>
      <c r="M58" s="117">
        <f>IF($A58="","",'Situfin serie mensual'!IS57)</f>
        <v>0</v>
      </c>
      <c r="N58" s="117">
        <f t="shared" si="1"/>
        <v>1681.468000974</v>
      </c>
      <c r="O58" s="10"/>
      <c r="P58" s="10"/>
    </row>
    <row r="59" spans="1:16" s="118" customFormat="1" ht="12.75" x14ac:dyDescent="0.2">
      <c r="A59" s="31" t="s">
        <v>38</v>
      </c>
      <c r="B59" s="117">
        <f>IF($A59="","",'Situfin serie mensual'!IH58)</f>
        <v>31.583041513000001</v>
      </c>
      <c r="C59" s="117">
        <f>IF($A59="","",'Situfin serie mensual'!II58)</f>
        <v>66.636069675000002</v>
      </c>
      <c r="D59" s="117">
        <f>IF($A59="","",'Situfin serie mensual'!IJ58)</f>
        <v>166.69291058000002</v>
      </c>
      <c r="E59" s="117">
        <f>IF($A59="","",'Situfin serie mensual'!IK58)</f>
        <v>72.828349037999985</v>
      </c>
      <c r="F59" s="117">
        <f>IF($A59="","",'Situfin serie mensual'!IL58)</f>
        <v>73.454535929999977</v>
      </c>
      <c r="G59" s="117">
        <f>IF($A59="","",'Situfin serie mensual'!IM58)</f>
        <v>90.71380701999999</v>
      </c>
      <c r="H59" s="117">
        <f>IF($A59="","",'Situfin serie mensual'!IN58)</f>
        <v>111.23573958499999</v>
      </c>
      <c r="I59" s="117">
        <f>IF($A59="","",'Situfin serie mensual'!IO58)</f>
        <v>0</v>
      </c>
      <c r="J59" s="117">
        <f>IF($A59="","",'Situfin serie mensual'!IP58)</f>
        <v>0</v>
      </c>
      <c r="K59" s="117">
        <f>IF($A59="","",'Situfin serie mensual'!IQ58)</f>
        <v>0</v>
      </c>
      <c r="L59" s="117">
        <f>IF($A59="","",'Situfin serie mensual'!IR58)</f>
        <v>0</v>
      </c>
      <c r="M59" s="117">
        <f>IF($A59="","",'Situfin serie mensual'!IS58)</f>
        <v>0</v>
      </c>
      <c r="N59" s="117">
        <f t="shared" si="1"/>
        <v>613.14445334100003</v>
      </c>
      <c r="O59" s="10"/>
      <c r="P59" s="10"/>
    </row>
    <row r="60" spans="1:16" s="118" customFormat="1" ht="12.75" x14ac:dyDescent="0.2">
      <c r="A60" s="154" t="s">
        <v>39</v>
      </c>
      <c r="B60" s="115">
        <f>IF($A60="","",'Situfin serie mensual'!IH59)</f>
        <v>48.702143448000001</v>
      </c>
      <c r="C60" s="115">
        <f>IF($A60="","",'Situfin serie mensual'!II59)</f>
        <v>65.878293010000007</v>
      </c>
      <c r="D60" s="115">
        <f>IF($A60="","",'Situfin serie mensual'!IJ59)</f>
        <v>289.038785163</v>
      </c>
      <c r="E60" s="115">
        <f>IF($A60="","",'Situfin serie mensual'!IK59)</f>
        <v>103.99018276699999</v>
      </c>
      <c r="F60" s="115">
        <f>IF($A60="","",'Situfin serie mensual'!IL59)</f>
        <v>148.08465399100001</v>
      </c>
      <c r="G60" s="115">
        <f>IF($A60="","",'Situfin serie mensual'!IM59)</f>
        <v>101.05044324400001</v>
      </c>
      <c r="H60" s="115">
        <f>IF($A60="","",'Situfin serie mensual'!IN59)</f>
        <v>292.63191656100003</v>
      </c>
      <c r="I60" s="115">
        <f>IF($A60="","",'Situfin serie mensual'!IO59)</f>
        <v>0</v>
      </c>
      <c r="J60" s="115">
        <f>IF($A60="","",'Situfin serie mensual'!IP59)</f>
        <v>0</v>
      </c>
      <c r="K60" s="115">
        <f>IF($A60="","",'Situfin serie mensual'!IQ59)</f>
        <v>0</v>
      </c>
      <c r="L60" s="115">
        <f>IF($A60="","",'Situfin serie mensual'!IR59)</f>
        <v>0</v>
      </c>
      <c r="M60" s="115">
        <f>IF($A60="","",'Situfin serie mensual'!IS59)</f>
        <v>0</v>
      </c>
      <c r="N60" s="115">
        <f t="shared" si="1"/>
        <v>1049.3764181840002</v>
      </c>
      <c r="O60" s="10"/>
      <c r="P60" s="10"/>
    </row>
    <row r="61" spans="1:16" s="118" customFormat="1" ht="12.75" x14ac:dyDescent="0.2">
      <c r="A61" s="13" t="s">
        <v>40</v>
      </c>
      <c r="B61" s="117">
        <f>IF($A61="","",'Situfin serie mensual'!IH60)</f>
        <v>17.960889546000001</v>
      </c>
      <c r="C61" s="117">
        <f>IF($A61="","",'Situfin serie mensual'!II60)</f>
        <v>14.814047390000001</v>
      </c>
      <c r="D61" s="117">
        <f>IF($A61="","",'Situfin serie mensual'!IJ60)</f>
        <v>46.996443696</v>
      </c>
      <c r="E61" s="117">
        <f>IF($A61="","",'Situfin serie mensual'!IK60)</f>
        <v>65.431476545999999</v>
      </c>
      <c r="F61" s="117">
        <f>IF($A61="","",'Situfin serie mensual'!IL60)</f>
        <v>62.052607149000004</v>
      </c>
      <c r="G61" s="117">
        <f>IF($A61="","",'Situfin serie mensual'!IM60)</f>
        <v>35.981243816000003</v>
      </c>
      <c r="H61" s="117">
        <f>IF($A61="","",'Situfin serie mensual'!IN60)</f>
        <v>74.192838196999986</v>
      </c>
      <c r="I61" s="117">
        <f>IF($A61="","",'Situfin serie mensual'!IO60)</f>
        <v>0</v>
      </c>
      <c r="J61" s="117">
        <f>IF($A61="","",'Situfin serie mensual'!IP60)</f>
        <v>0</v>
      </c>
      <c r="K61" s="117">
        <f>IF($A61="","",'Situfin serie mensual'!IQ60)</f>
        <v>0</v>
      </c>
      <c r="L61" s="117">
        <f>IF($A61="","",'Situfin serie mensual'!IR60)</f>
        <v>0</v>
      </c>
      <c r="M61" s="117">
        <f>IF($A61="","",'Situfin serie mensual'!IS60)</f>
        <v>0</v>
      </c>
      <c r="N61" s="117">
        <f t="shared" si="1"/>
        <v>317.42954634</v>
      </c>
      <c r="O61" s="10"/>
      <c r="P61" s="10"/>
    </row>
    <row r="62" spans="1:16" s="118" customFormat="1" ht="25.5" hidden="1" x14ac:dyDescent="0.2">
      <c r="A62" s="33" t="s">
        <v>41</v>
      </c>
      <c r="B62" s="117">
        <f>IF($A62="","",'Situfin serie mensual'!IH61)</f>
        <v>6.627737647</v>
      </c>
      <c r="C62" s="117">
        <f>IF($A62="","",'Situfin serie mensual'!II61)</f>
        <v>1.5</v>
      </c>
      <c r="D62" s="117">
        <f>IF($A62="","",'Situfin serie mensual'!IJ61)</f>
        <v>9.5039999999999996</v>
      </c>
      <c r="E62" s="117">
        <f>IF($A62="","",'Situfin serie mensual'!IK61)</f>
        <v>28.292877187999999</v>
      </c>
      <c r="F62" s="117">
        <f>IF($A62="","",'Situfin serie mensual'!IL61)</f>
        <v>1.499930446</v>
      </c>
      <c r="G62" s="117">
        <f>IF($A62="","",'Situfin serie mensual'!IM61)</f>
        <v>6.8419799999999995</v>
      </c>
      <c r="H62" s="117">
        <f>IF($A62="","",'Situfin serie mensual'!IN61)</f>
        <v>16.119040000000002</v>
      </c>
      <c r="I62" s="117">
        <f>IF($A62="","",'Situfin serie mensual'!IO61)</f>
        <v>0</v>
      </c>
      <c r="J62" s="117">
        <f>IF($A62="","",'Situfin serie mensual'!IP61)</f>
        <v>0</v>
      </c>
      <c r="K62" s="117">
        <f>IF($A62="","",'Situfin serie mensual'!IQ61)</f>
        <v>0</v>
      </c>
      <c r="L62" s="117">
        <f>IF($A62="","",'Situfin serie mensual'!IR61)</f>
        <v>0</v>
      </c>
      <c r="M62" s="117">
        <f>IF($A62="","",'Situfin serie mensual'!IS61)</f>
        <v>0</v>
      </c>
      <c r="N62" s="117">
        <f t="shared" si="1"/>
        <v>70.385565280999998</v>
      </c>
      <c r="O62" s="10"/>
      <c r="P62" s="10"/>
    </row>
    <row r="63" spans="1:16" s="118" customFormat="1" ht="12.75" hidden="1" x14ac:dyDescent="0.2">
      <c r="A63" s="33" t="s">
        <v>42</v>
      </c>
      <c r="B63" s="117">
        <f>IF($A63="","",'Situfin serie mensual'!IH62)</f>
        <v>4.6095970140000002</v>
      </c>
      <c r="C63" s="117">
        <f>IF($A63="","",'Situfin serie mensual'!II62)</f>
        <v>4.7976671450000001</v>
      </c>
      <c r="D63" s="117">
        <f>IF($A63="","",'Situfin serie mensual'!IJ62)</f>
        <v>12.655019925000001</v>
      </c>
      <c r="E63" s="117">
        <f>IF($A63="","",'Situfin serie mensual'!IK62)</f>
        <v>25.299137942999998</v>
      </c>
      <c r="F63" s="117">
        <f>IF($A63="","",'Situfin serie mensual'!IL62)</f>
        <v>29.598558240000003</v>
      </c>
      <c r="G63" s="117">
        <f>IF($A63="","",'Situfin serie mensual'!IM62)</f>
        <v>14.267149925999998</v>
      </c>
      <c r="H63" s="117">
        <f>IF($A63="","",'Situfin serie mensual'!IN62)</f>
        <v>32.398725514999995</v>
      </c>
      <c r="I63" s="117">
        <f>IF($A63="","",'Situfin serie mensual'!IO62)</f>
        <v>0</v>
      </c>
      <c r="J63" s="117">
        <f>IF($A63="","",'Situfin serie mensual'!IP62)</f>
        <v>0</v>
      </c>
      <c r="K63" s="117">
        <f>IF($A63="","",'Situfin serie mensual'!IQ62)</f>
        <v>0</v>
      </c>
      <c r="L63" s="117">
        <f>IF($A63="","",'Situfin serie mensual'!IR62)</f>
        <v>0</v>
      </c>
      <c r="M63" s="117">
        <f>IF($A63="","",'Situfin serie mensual'!IS62)</f>
        <v>0</v>
      </c>
      <c r="N63" s="117">
        <f t="shared" si="1"/>
        <v>123.625855708</v>
      </c>
      <c r="O63" s="10"/>
      <c r="P63" s="10"/>
    </row>
    <row r="64" spans="1:16" s="118" customFormat="1" ht="25.5" hidden="1" x14ac:dyDescent="0.2">
      <c r="A64" s="33" t="s">
        <v>43</v>
      </c>
      <c r="B64" s="117">
        <f>IF($A64="","",'Situfin serie mensual'!IH63)</f>
        <v>2.010738221</v>
      </c>
      <c r="C64" s="117">
        <f>IF($A64="","",'Situfin serie mensual'!II63)</f>
        <v>0.88449999999999995</v>
      </c>
      <c r="D64" s="117">
        <f>IF($A64="","",'Situfin serie mensual'!IJ63)</f>
        <v>0.62982123499999998</v>
      </c>
      <c r="E64" s="117">
        <f>IF($A64="","",'Situfin serie mensual'!IK63)</f>
        <v>1.4964637730000003</v>
      </c>
      <c r="F64" s="117">
        <f>IF($A64="","",'Situfin serie mensual'!IL63)</f>
        <v>6.9897078429999997</v>
      </c>
      <c r="G64" s="117">
        <f>IF($A64="","",'Situfin serie mensual'!IM63)</f>
        <v>3.5798026539999999</v>
      </c>
      <c r="H64" s="117">
        <f>IF($A64="","",'Situfin serie mensual'!IN63)</f>
        <v>1.8829649800000006</v>
      </c>
      <c r="I64" s="117">
        <f>IF($A64="","",'Situfin serie mensual'!IO63)</f>
        <v>0</v>
      </c>
      <c r="J64" s="117">
        <f>IF($A64="","",'Situfin serie mensual'!IP63)</f>
        <v>0</v>
      </c>
      <c r="K64" s="117">
        <f>IF($A64="","",'Situfin serie mensual'!IQ63)</f>
        <v>0</v>
      </c>
      <c r="L64" s="117">
        <f>IF($A64="","",'Situfin serie mensual'!IR63)</f>
        <v>0</v>
      </c>
      <c r="M64" s="117">
        <f>IF($A64="","",'Situfin serie mensual'!IS63)</f>
        <v>0</v>
      </c>
      <c r="N64" s="117">
        <f t="shared" si="1"/>
        <v>17.473998706000003</v>
      </c>
      <c r="O64" s="10"/>
      <c r="P64" s="10"/>
    </row>
    <row r="65" spans="1:18" s="118" customFormat="1" ht="12.75" hidden="1" x14ac:dyDescent="0.2">
      <c r="A65" s="13" t="s">
        <v>44</v>
      </c>
      <c r="B65" s="117">
        <f>IF($A65="","",'Situfin serie mensual'!IH64)</f>
        <v>0.325883331</v>
      </c>
      <c r="C65" s="117">
        <f>IF($A65="","",'Situfin serie mensual'!II64)</f>
        <v>4.5575469119999994</v>
      </c>
      <c r="D65" s="117">
        <f>IF($A65="","",'Situfin serie mensual'!IJ64)</f>
        <v>21.108269202999999</v>
      </c>
      <c r="E65" s="117">
        <f>IF($A65="","",'Situfin serie mensual'!IK64)</f>
        <v>7.6636643089999996</v>
      </c>
      <c r="F65" s="117">
        <f>IF($A65="","",'Situfin serie mensual'!IL64)</f>
        <v>21.177577286999998</v>
      </c>
      <c r="G65" s="117">
        <f>IF($A65="","",'Situfin serie mensual'!IM64)</f>
        <v>8.652977903</v>
      </c>
      <c r="H65" s="117">
        <f>IF($A65="","",'Situfin serie mensual'!IN64)</f>
        <v>21.201774368999999</v>
      </c>
      <c r="I65" s="117">
        <f>IF($A65="","",'Situfin serie mensual'!IO64)</f>
        <v>0</v>
      </c>
      <c r="J65" s="117">
        <f>IF($A65="","",'Situfin serie mensual'!IP64)</f>
        <v>0</v>
      </c>
      <c r="K65" s="117">
        <f>IF($A65="","",'Situfin serie mensual'!IQ64)</f>
        <v>0</v>
      </c>
      <c r="L65" s="117">
        <f>IF($A65="","",'Situfin serie mensual'!IR64)</f>
        <v>0</v>
      </c>
      <c r="M65" s="117">
        <f>IF($A65="","",'Situfin serie mensual'!IS64)</f>
        <v>0</v>
      </c>
      <c r="N65" s="117">
        <f t="shared" si="1"/>
        <v>84.687693314000001</v>
      </c>
      <c r="O65" s="10"/>
      <c r="P65" s="10"/>
    </row>
    <row r="66" spans="1:18" s="118" customFormat="1" ht="12.75" hidden="1" x14ac:dyDescent="0.2">
      <c r="A66" s="13" t="s">
        <v>45</v>
      </c>
      <c r="B66" s="117">
        <f>IF($A66="","",'Situfin serie mensual'!IH65)</f>
        <v>4.386933333</v>
      </c>
      <c r="C66" s="117">
        <f>IF($A66="","",'Situfin serie mensual'!II65)</f>
        <v>3.0743333330000002</v>
      </c>
      <c r="D66" s="117">
        <f>IF($A66="","",'Situfin serie mensual'!IJ65)</f>
        <v>3.0993333330000001</v>
      </c>
      <c r="E66" s="117">
        <f>IF($A66="","",'Situfin serie mensual'!IK65)</f>
        <v>2.6793333330000002</v>
      </c>
      <c r="F66" s="117">
        <f>IF($A66="","",'Situfin serie mensual'!IL65)</f>
        <v>2.7868333330000001</v>
      </c>
      <c r="G66" s="117">
        <f>IF($A66="","",'Situfin serie mensual'!IM65)</f>
        <v>2.6393333330000002</v>
      </c>
      <c r="H66" s="117">
        <f>IF($A66="","",'Situfin serie mensual'!IN65)</f>
        <v>2.5903333330000002</v>
      </c>
      <c r="I66" s="117">
        <f>IF($A66="","",'Situfin serie mensual'!IO65)</f>
        <v>0</v>
      </c>
      <c r="J66" s="117">
        <f>IF($A66="","",'Situfin serie mensual'!IP65)</f>
        <v>0</v>
      </c>
      <c r="K66" s="117">
        <f>IF($A66="","",'Situfin serie mensual'!IQ65)</f>
        <v>0</v>
      </c>
      <c r="L66" s="117">
        <f>IF($A66="","",'Situfin serie mensual'!IR65)</f>
        <v>0</v>
      </c>
      <c r="M66" s="117">
        <f>IF($A66="","",'Situfin serie mensual'!IS65)</f>
        <v>0</v>
      </c>
      <c r="N66" s="117">
        <f t="shared" si="1"/>
        <v>21.256433331</v>
      </c>
      <c r="O66" s="10"/>
      <c r="P66" s="10"/>
    </row>
    <row r="67" spans="1:18" s="118" customFormat="1" ht="12.75" x14ac:dyDescent="0.2">
      <c r="A67" s="13" t="s">
        <v>169</v>
      </c>
      <c r="B67" s="117">
        <f>IF($A67="","",'Situfin serie mensual'!IH66)</f>
        <v>30.741253902</v>
      </c>
      <c r="C67" s="117">
        <f>IF($A67="","",'Situfin serie mensual'!II66)</f>
        <v>51.064245620000001</v>
      </c>
      <c r="D67" s="117">
        <f>IF($A67="","",'Situfin serie mensual'!IJ66)</f>
        <v>242.042341467</v>
      </c>
      <c r="E67" s="117">
        <f>IF($A67="","",'Situfin serie mensual'!IK66)</f>
        <v>38.558706221000001</v>
      </c>
      <c r="F67" s="117">
        <f>IF($A67="","",'Situfin serie mensual'!IL66)</f>
        <v>86.032046842</v>
      </c>
      <c r="G67" s="117">
        <f>IF($A67="","",'Situfin serie mensual'!IM66)</f>
        <v>65.069199428000005</v>
      </c>
      <c r="H67" s="117">
        <f>IF($A67="","",'Situfin serie mensual'!IN66)</f>
        <v>218.43907836400001</v>
      </c>
      <c r="I67" s="117">
        <f>IF($A67="","",'Situfin serie mensual'!IO66)</f>
        <v>0</v>
      </c>
      <c r="J67" s="117">
        <f>IF($A67="","",'Situfin serie mensual'!IP66)</f>
        <v>0</v>
      </c>
      <c r="K67" s="117">
        <f>IF($A67="","",'Situfin serie mensual'!IQ66)</f>
        <v>0</v>
      </c>
      <c r="L67" s="117">
        <f>IF($A67="","",'Situfin serie mensual'!IR66)</f>
        <v>0</v>
      </c>
      <c r="M67" s="117">
        <f>IF($A67="","",'Situfin serie mensual'!IS66)</f>
        <v>0</v>
      </c>
      <c r="N67" s="117">
        <f t="shared" si="1"/>
        <v>731.94687184400004</v>
      </c>
      <c r="O67" s="10"/>
      <c r="P67" s="10"/>
    </row>
    <row r="68" spans="1:18" s="118" customFormat="1" ht="12.75" hidden="1" x14ac:dyDescent="0.2">
      <c r="A68" s="13" t="s">
        <v>47</v>
      </c>
      <c r="B68" s="117">
        <f>IF($A68="","",'Situfin serie mensual'!IH67)</f>
        <v>30.741253902</v>
      </c>
      <c r="C68" s="117">
        <f>IF($A68="","",'Situfin serie mensual'!II67)</f>
        <v>51.064245620000001</v>
      </c>
      <c r="D68" s="117">
        <f>IF($A68="","",'Situfin serie mensual'!IJ67)</f>
        <v>64.504475353999993</v>
      </c>
      <c r="E68" s="117">
        <f>IF($A68="","",'Situfin serie mensual'!IK67)</f>
        <v>38.558706221000001</v>
      </c>
      <c r="F68" s="117">
        <f>IF($A68="","",'Situfin serie mensual'!IL67)</f>
        <v>86.032046842</v>
      </c>
      <c r="G68" s="117">
        <f>IF($A68="","",'Situfin serie mensual'!IM67)</f>
        <v>65.069199428000005</v>
      </c>
      <c r="H68" s="117">
        <f>IF($A68="","",'Situfin serie mensual'!IN67)</f>
        <v>40.901212222000005</v>
      </c>
      <c r="I68" s="117">
        <f>IF($A68="","",'Situfin serie mensual'!IO67)</f>
        <v>0</v>
      </c>
      <c r="J68" s="117">
        <f>IF($A68="","",'Situfin serie mensual'!IP67)</f>
        <v>0</v>
      </c>
      <c r="K68" s="117">
        <f>IF($A68="","",'Situfin serie mensual'!IQ67)</f>
        <v>0</v>
      </c>
      <c r="L68" s="117">
        <f>IF($A68="","",'Situfin serie mensual'!IR67)</f>
        <v>0</v>
      </c>
      <c r="M68" s="117">
        <f>IF($A68="","",'Situfin serie mensual'!IS67)</f>
        <v>0</v>
      </c>
      <c r="N68" s="117">
        <f t="shared" si="1"/>
        <v>376.87113958900005</v>
      </c>
      <c r="O68" s="10"/>
      <c r="P68" s="10"/>
    </row>
    <row r="69" spans="1:18" s="118" customFormat="1" ht="12.75" hidden="1" x14ac:dyDescent="0.2">
      <c r="A69" s="13" t="s">
        <v>48</v>
      </c>
      <c r="B69" s="117">
        <f>IF($A69="","",'Situfin serie mensual'!IH68)</f>
        <v>0</v>
      </c>
      <c r="C69" s="117">
        <f>IF($A69="","",'Situfin serie mensual'!II68)</f>
        <v>0</v>
      </c>
      <c r="D69" s="117">
        <f>IF($A69="","",'Situfin serie mensual'!IJ68)</f>
        <v>0</v>
      </c>
      <c r="E69" s="117">
        <f>IF($A69="","",'Situfin serie mensual'!IK68)</f>
        <v>0</v>
      </c>
      <c r="F69" s="117">
        <f>IF($A69="","",'Situfin serie mensual'!IL68)</f>
        <v>0</v>
      </c>
      <c r="G69" s="117">
        <f>IF($A69="","",'Situfin serie mensual'!IM68)</f>
        <v>0</v>
      </c>
      <c r="H69" s="117">
        <f>IF($A69="","",'Situfin serie mensual'!IN68)</f>
        <v>0</v>
      </c>
      <c r="I69" s="117">
        <f>IF($A69="","",'Situfin serie mensual'!IO68)</f>
        <v>0</v>
      </c>
      <c r="J69" s="117">
        <f>IF($A69="","",'Situfin serie mensual'!IP68)</f>
        <v>0</v>
      </c>
      <c r="K69" s="117">
        <f>IF($A69="","",'Situfin serie mensual'!IQ68)</f>
        <v>0</v>
      </c>
      <c r="L69" s="117">
        <f>IF($A69="","",'Situfin serie mensual'!IR68)</f>
        <v>0</v>
      </c>
      <c r="M69" s="117">
        <f>IF($A69="","",'Situfin serie mensual'!IS68)</f>
        <v>0</v>
      </c>
      <c r="N69" s="117">
        <f t="shared" si="1"/>
        <v>0</v>
      </c>
      <c r="O69" s="10"/>
      <c r="P69" s="10"/>
    </row>
    <row r="70" spans="1:18" s="118" customFormat="1" ht="12.75" hidden="1" x14ac:dyDescent="0.2">
      <c r="A70" s="13" t="s">
        <v>49</v>
      </c>
      <c r="B70" s="117">
        <f>IF($A70="","",'Situfin serie mensual'!IH69)</f>
        <v>0</v>
      </c>
      <c r="C70" s="117">
        <f>IF($A70="","",'Situfin serie mensual'!II69)</f>
        <v>0</v>
      </c>
      <c r="D70" s="117">
        <f>IF($A70="","",'Situfin serie mensual'!IJ69)</f>
        <v>177.53786611300001</v>
      </c>
      <c r="E70" s="117">
        <f>IF($A70="","",'Situfin serie mensual'!IK69)</f>
        <v>0</v>
      </c>
      <c r="F70" s="117">
        <f>IF($A70="","",'Situfin serie mensual'!IL69)</f>
        <v>0</v>
      </c>
      <c r="G70" s="117">
        <f>IF($A70="","",'Situfin serie mensual'!IM69)</f>
        <v>0</v>
      </c>
      <c r="H70" s="117">
        <f>IF($A70="","",'Situfin serie mensual'!IN69)</f>
        <v>177.53786614200001</v>
      </c>
      <c r="I70" s="117">
        <f>IF($A70="","",'Situfin serie mensual'!IO69)</f>
        <v>0</v>
      </c>
      <c r="J70" s="117">
        <f>IF($A70="","",'Situfin serie mensual'!IP69)</f>
        <v>0</v>
      </c>
      <c r="K70" s="117">
        <f>IF($A70="","",'Situfin serie mensual'!IQ69)</f>
        <v>0</v>
      </c>
      <c r="L70" s="117">
        <f>IF($A70="","",'Situfin serie mensual'!IR69)</f>
        <v>0</v>
      </c>
      <c r="M70" s="117">
        <f>IF($A70="","",'Situfin serie mensual'!IS69)</f>
        <v>0</v>
      </c>
      <c r="N70" s="117">
        <f t="shared" si="1"/>
        <v>355.07573225500005</v>
      </c>
      <c r="O70" s="10"/>
      <c r="P70" s="10"/>
    </row>
    <row r="71" spans="1:18" s="118" customFormat="1" ht="12.75" x14ac:dyDescent="0.2">
      <c r="A71" s="13"/>
      <c r="B71" s="117" t="str">
        <f>IF($A71="","",'Situfin serie mensual'!IH70)</f>
        <v/>
      </c>
      <c r="C71" s="117" t="str">
        <f>IF($A71="","",'Situfin serie mensual'!II70)</f>
        <v/>
      </c>
      <c r="D71" s="117" t="str">
        <f>IF($A71="","",'Situfin serie mensual'!IJ70)</f>
        <v/>
      </c>
      <c r="E71" s="117" t="str">
        <f>IF($A71="","",'Situfin serie mensual'!IK70)</f>
        <v/>
      </c>
      <c r="F71" s="117" t="str">
        <f>IF($A71="","",'Situfin serie mensual'!IL70)</f>
        <v/>
      </c>
      <c r="G71" s="117" t="str">
        <f>IF($A71="","",'Situfin serie mensual'!IM70)</f>
        <v/>
      </c>
      <c r="H71" s="117" t="str">
        <f>IF($A71="","",'Situfin serie mensual'!IN70)</f>
        <v/>
      </c>
      <c r="I71" s="117" t="str">
        <f>IF($A71="","",'Situfin serie mensual'!IO70)</f>
        <v/>
      </c>
      <c r="J71" s="117" t="str">
        <f>IF($A71="","",'Situfin serie mensual'!IP70)</f>
        <v/>
      </c>
      <c r="K71" s="117" t="str">
        <f>IF($A71="","",'Situfin serie mensual'!IQ70)</f>
        <v/>
      </c>
      <c r="L71" s="117" t="str">
        <f>IF($A71="","",'Situfin serie mensual'!IR70)</f>
        <v/>
      </c>
      <c r="M71" s="117" t="str">
        <f>IF($A71="","",'Situfin serie mensual'!IS70)</f>
        <v/>
      </c>
      <c r="N71" s="117"/>
      <c r="O71" s="10"/>
      <c r="P71" s="10"/>
    </row>
    <row r="72" spans="1:18" s="118" customFormat="1" ht="13.5" x14ac:dyDescent="0.25">
      <c r="A72" s="124" t="s">
        <v>50</v>
      </c>
      <c r="B72" s="125">
        <f>IF($A72="","",'Situfin serie mensual'!IH71)</f>
        <v>-169.01527598199982</v>
      </c>
      <c r="C72" s="125">
        <f>IF($A72="","",'Situfin serie mensual'!II71)</f>
        <v>-654.18197208300035</v>
      </c>
      <c r="D72" s="125">
        <f>IF($A72="","",'Situfin serie mensual'!IJ71)</f>
        <v>-951.37732902200014</v>
      </c>
      <c r="E72" s="125">
        <f>IF($A72="","",'Situfin serie mensual'!IK71)</f>
        <v>-247.86463740700037</v>
      </c>
      <c r="F72" s="125">
        <f>IF($A72="","",'Situfin serie mensual'!IL71)</f>
        <v>549.63029187399934</v>
      </c>
      <c r="G72" s="125">
        <f>IF($A72="","",'Situfin serie mensual'!IM71)</f>
        <v>266.98584449300051</v>
      </c>
      <c r="H72" s="125">
        <f>IF($A72="","",'Situfin serie mensual'!IN71)</f>
        <v>169.62117880799951</v>
      </c>
      <c r="I72" s="125">
        <f>IF($A72="","",'Situfin serie mensual'!IO71)</f>
        <v>0</v>
      </c>
      <c r="J72" s="125">
        <f>IF($A72="","",'Situfin serie mensual'!IP71)</f>
        <v>0</v>
      </c>
      <c r="K72" s="125">
        <f>IF($A72="","",'Situfin serie mensual'!IQ71)</f>
        <v>0</v>
      </c>
      <c r="L72" s="125">
        <f>IF($A72="","",'Situfin serie mensual'!IR71)</f>
        <v>0</v>
      </c>
      <c r="M72" s="125">
        <f>IF($A72="","",'Situfin serie mensual'!IS71)</f>
        <v>0</v>
      </c>
      <c r="N72" s="125">
        <f>+SUM(B72:M72)</f>
        <v>-1036.2018993190013</v>
      </c>
      <c r="O72" s="10"/>
      <c r="P72" s="10"/>
    </row>
    <row r="73" spans="1:18" s="118" customFormat="1" ht="12.75" x14ac:dyDescent="0.2">
      <c r="A73" s="112"/>
      <c r="B73" s="115" t="str">
        <f>IF($A73="","",'Situfin serie mensual'!IH72)</f>
        <v/>
      </c>
      <c r="C73" s="115" t="str">
        <f>IF($A73="","",'Situfin serie mensual'!II72)</f>
        <v/>
      </c>
      <c r="D73" s="115" t="str">
        <f>IF($A73="","",'Situfin serie mensual'!IJ72)</f>
        <v/>
      </c>
      <c r="E73" s="115" t="str">
        <f>IF($A73="","",'Situfin serie mensual'!IK72)</f>
        <v/>
      </c>
      <c r="F73" s="115" t="str">
        <f>IF($A73="","",'Situfin serie mensual'!IL72)</f>
        <v/>
      </c>
      <c r="G73" s="115" t="str">
        <f>IF($A73="","",'Situfin serie mensual'!IM72)</f>
        <v/>
      </c>
      <c r="H73" s="115" t="str">
        <f>IF($A73="","",'Situfin serie mensual'!IN72)</f>
        <v/>
      </c>
      <c r="I73" s="115" t="str">
        <f>IF($A73="","",'Situfin serie mensual'!IO72)</f>
        <v/>
      </c>
      <c r="J73" s="115" t="str">
        <f>IF($A73="","",'Situfin serie mensual'!IP72)</f>
        <v/>
      </c>
      <c r="K73" s="115" t="str">
        <f>IF($A73="","",'Situfin serie mensual'!IQ72)</f>
        <v/>
      </c>
      <c r="L73" s="115" t="str">
        <f>IF($A73="","",'Situfin serie mensual'!IR72)</f>
        <v/>
      </c>
      <c r="M73" s="115" t="str">
        <f>IF($A73="","",'Situfin serie mensual'!IS72)</f>
        <v/>
      </c>
      <c r="N73" s="121"/>
      <c r="O73" s="10"/>
      <c r="P73" s="10"/>
    </row>
    <row r="74" spans="1:18" s="10" customFormat="1" ht="12.75" x14ac:dyDescent="0.2">
      <c r="A74" s="112"/>
      <c r="B74" s="121" t="str">
        <f>IF($A74="","",'Situfin serie mensual'!IH73)</f>
        <v/>
      </c>
      <c r="C74" s="121" t="str">
        <f>IF($A74="","",'Situfin serie mensual'!II73)</f>
        <v/>
      </c>
      <c r="D74" s="121" t="str">
        <f>IF($A74="","",'Situfin serie mensual'!IJ73)</f>
        <v/>
      </c>
      <c r="E74" s="121" t="str">
        <f>IF($A74="","",'Situfin serie mensual'!IK73)</f>
        <v/>
      </c>
      <c r="F74" s="121" t="str">
        <f>IF($A74="","",'Situfin serie mensual'!IL73)</f>
        <v/>
      </c>
      <c r="G74" s="121" t="str">
        <f>IF($A74="","",'Situfin serie mensual'!IM73)</f>
        <v/>
      </c>
      <c r="H74" s="121" t="str">
        <f>IF($A74="","",'Situfin serie mensual'!IN73)</f>
        <v/>
      </c>
      <c r="I74" s="121" t="str">
        <f>IF($A74="","",'Situfin serie mensual'!IO73)</f>
        <v/>
      </c>
      <c r="J74" s="121" t="str">
        <f>IF($A74="","",'Situfin serie mensual'!IP73)</f>
        <v/>
      </c>
      <c r="K74" s="121" t="str">
        <f>IF($A74="","",'Situfin serie mensual'!IQ73)</f>
        <v/>
      </c>
      <c r="L74" s="121" t="str">
        <f>IF($A74="","",'Situfin serie mensual'!IR73)</f>
        <v/>
      </c>
      <c r="M74" s="121" t="str">
        <f>IF($A74="","",'Situfin serie mensual'!IS73)</f>
        <v/>
      </c>
      <c r="N74" s="121"/>
      <c r="Q74" s="147"/>
      <c r="R74" s="147"/>
    </row>
    <row r="75" spans="1:18" s="16" customFormat="1" ht="12.75" outlineLevel="2" x14ac:dyDescent="0.2">
      <c r="A75" s="10" t="s">
        <v>51</v>
      </c>
      <c r="B75" s="115">
        <f>IF($A75="","",'Situfin serie mensual'!IH74)</f>
        <v>360.286152238</v>
      </c>
      <c r="C75" s="115">
        <f>IF($A75="","",'Situfin serie mensual'!II74)</f>
        <v>535.47513248199994</v>
      </c>
      <c r="D75" s="115">
        <f>IF($A75="","",'Situfin serie mensual'!IJ74)</f>
        <v>615.89220963100001</v>
      </c>
      <c r="E75" s="115">
        <f>IF($A75="","",'Situfin serie mensual'!IK74)</f>
        <v>886.91010285099992</v>
      </c>
      <c r="F75" s="115">
        <f>IF($A75="","",'Situfin serie mensual'!IL74)</f>
        <v>363.67095662999998</v>
      </c>
      <c r="G75" s="115">
        <f>IF($A75="","",'Situfin serie mensual'!IM74)</f>
        <v>332.22961023699997</v>
      </c>
      <c r="H75" s="115">
        <f>IF($A75="","",'Situfin serie mensual'!IN74)</f>
        <v>602.87989839299996</v>
      </c>
      <c r="I75" s="115">
        <f>IF($A75="","",'Situfin serie mensual'!IO74)</f>
        <v>0</v>
      </c>
      <c r="J75" s="115">
        <f>IF($A75="","",'Situfin serie mensual'!IP74)</f>
        <v>0</v>
      </c>
      <c r="K75" s="115">
        <f>IF($A75="","",'Situfin serie mensual'!IQ74)</f>
        <v>0</v>
      </c>
      <c r="L75" s="115">
        <f>IF($A75="","",'Situfin serie mensual'!IR74)</f>
        <v>0</v>
      </c>
      <c r="M75" s="115">
        <f>IF($A75="","",'Situfin serie mensual'!IS74)</f>
        <v>0</v>
      </c>
      <c r="N75" s="115">
        <f>+SUM(B75:M75)</f>
        <v>3697.3440624620002</v>
      </c>
      <c r="O75" s="10"/>
      <c r="P75" s="10"/>
    </row>
    <row r="76" spans="1:18" s="118" customFormat="1" ht="12.75" x14ac:dyDescent="0.2">
      <c r="A76" s="13" t="s">
        <v>52</v>
      </c>
      <c r="B76" s="117">
        <f>IF($A76="","",'Situfin serie mensual'!IH75)</f>
        <v>308.62149716700003</v>
      </c>
      <c r="C76" s="117">
        <f>IF($A76="","",'Situfin serie mensual'!II75)</f>
        <v>527.13948275999996</v>
      </c>
      <c r="D76" s="117">
        <f>IF($A76="","",'Situfin serie mensual'!IJ75)</f>
        <v>474.64080677700008</v>
      </c>
      <c r="E76" s="117">
        <f>IF($A76="","",'Situfin serie mensual'!IK75)</f>
        <v>860.44673445399997</v>
      </c>
      <c r="F76" s="117">
        <f>IF($A76="","",'Situfin serie mensual'!IL75)</f>
        <v>347.91515812999995</v>
      </c>
      <c r="G76" s="117">
        <f>IF($A76="","",'Situfin serie mensual'!IM75)</f>
        <v>326.91210064699999</v>
      </c>
      <c r="H76" s="117">
        <f>IF($A76="","",'Situfin serie mensual'!IN75)</f>
        <v>592.40043401200001</v>
      </c>
      <c r="I76" s="117">
        <f>IF($A76="","",'Situfin serie mensual'!IO75)</f>
        <v>0</v>
      </c>
      <c r="J76" s="117">
        <f>IF($A76="","",'Situfin serie mensual'!IP75)</f>
        <v>0</v>
      </c>
      <c r="K76" s="117">
        <f>IF($A76="","",'Situfin serie mensual'!IQ75)</f>
        <v>0</v>
      </c>
      <c r="L76" s="117">
        <f>IF($A76="","",'Situfin serie mensual'!IR75)</f>
        <v>0</v>
      </c>
      <c r="M76" s="117">
        <f>IF($A76="","",'Situfin serie mensual'!IS75)</f>
        <v>0</v>
      </c>
      <c r="N76" s="117">
        <f>+SUM(B76:M76)</f>
        <v>3438.0762139469998</v>
      </c>
      <c r="O76" s="10"/>
      <c r="P76" s="10"/>
      <c r="Q76" s="148"/>
      <c r="R76" s="148"/>
    </row>
    <row r="77" spans="1:18" s="118" customFormat="1" ht="12.75" x14ac:dyDescent="0.2">
      <c r="A77" s="13" t="s">
        <v>53</v>
      </c>
      <c r="B77" s="117">
        <f>IF($A77="","",'Situfin serie mensual'!IH76)</f>
        <v>0</v>
      </c>
      <c r="C77" s="117">
        <f>IF($A77="","",'Situfin serie mensual'!II76)</f>
        <v>8.3356497219999994</v>
      </c>
      <c r="D77" s="117">
        <f>IF($A77="","",'Situfin serie mensual'!IJ76)</f>
        <v>2.422942682</v>
      </c>
      <c r="E77" s="117">
        <f>IF($A77="","",'Situfin serie mensual'!IK76)</f>
        <v>2.5699564700000002</v>
      </c>
      <c r="F77" s="117">
        <f>IF($A77="","",'Situfin serie mensual'!IL76)</f>
        <v>15.755798500000001</v>
      </c>
      <c r="G77" s="117">
        <f>IF($A77="","",'Situfin serie mensual'!IM76)</f>
        <v>5.3175095899999993</v>
      </c>
      <c r="H77" s="117">
        <f>IF($A77="","",'Situfin serie mensual'!IN76)</f>
        <v>10.479464381000001</v>
      </c>
      <c r="I77" s="117">
        <f>IF($A77="","",'Situfin serie mensual'!IO76)</f>
        <v>0</v>
      </c>
      <c r="J77" s="117">
        <f>IF($A77="","",'Situfin serie mensual'!IP76)</f>
        <v>0</v>
      </c>
      <c r="K77" s="117">
        <f>IF($A77="","",'Situfin serie mensual'!IQ76)</f>
        <v>0</v>
      </c>
      <c r="L77" s="117">
        <f>IF($A77="","",'Situfin serie mensual'!IR76)</f>
        <v>0</v>
      </c>
      <c r="M77" s="117">
        <f>IF($A77="","",'Situfin serie mensual'!IS76)</f>
        <v>0</v>
      </c>
      <c r="N77" s="117">
        <f>+SUM(B77:M77)</f>
        <v>44.881321344999996</v>
      </c>
      <c r="O77" s="10"/>
      <c r="P77" s="10"/>
      <c r="Q77" s="129"/>
      <c r="R77" s="129"/>
    </row>
    <row r="78" spans="1:18" s="118" customFormat="1" ht="12.75" x14ac:dyDescent="0.2">
      <c r="A78" s="13" t="s">
        <v>151</v>
      </c>
      <c r="B78" s="117">
        <f>IF($A78="","",'Situfin serie mensual'!IH77)</f>
        <v>51.664655070999999</v>
      </c>
      <c r="C78" s="117">
        <f>IF($A78="","",'Situfin serie mensual'!II77)</f>
        <v>0</v>
      </c>
      <c r="D78" s="117">
        <f>IF($A78="","",'Situfin serie mensual'!IJ77)</f>
        <v>138.82846017199998</v>
      </c>
      <c r="E78" s="117">
        <f>IF($A78="","",'Situfin serie mensual'!IK77)</f>
        <v>23.893411927000002</v>
      </c>
      <c r="F78" s="117">
        <f>IF($A78="","",'Situfin serie mensual'!IL77)</f>
        <v>0</v>
      </c>
      <c r="G78" s="117">
        <f>IF($A78="","",'Situfin serie mensual'!IM77)</f>
        <v>0</v>
      </c>
      <c r="H78" s="117">
        <f>IF($A78="","",'Situfin serie mensual'!IN77)</f>
        <v>0</v>
      </c>
      <c r="I78" s="117">
        <f>IF($A78="","",'Situfin serie mensual'!IO77)</f>
        <v>0</v>
      </c>
      <c r="J78" s="117">
        <f>IF($A78="","",'Situfin serie mensual'!IP77)</f>
        <v>0</v>
      </c>
      <c r="K78" s="117">
        <f>IF($A78="","",'Situfin serie mensual'!IQ77)</f>
        <v>0</v>
      </c>
      <c r="L78" s="117">
        <f>IF($A78="","",'Situfin serie mensual'!IR77)</f>
        <v>0</v>
      </c>
      <c r="M78" s="117">
        <f>IF($A78="","",'Situfin serie mensual'!IS77)</f>
        <v>0</v>
      </c>
      <c r="N78" s="117">
        <f>+SUM(B78:M78)</f>
        <v>214.38652716999997</v>
      </c>
      <c r="O78" s="10"/>
      <c r="P78" s="10"/>
      <c r="Q78" s="148"/>
      <c r="R78" s="148"/>
    </row>
    <row r="79" spans="1:18" s="118" customFormat="1" ht="13.5" x14ac:dyDescent="0.25">
      <c r="A79" s="149" t="s">
        <v>55</v>
      </c>
      <c r="B79" s="130">
        <f>IF($A79="","",'Situfin serie mensual'!IH78)</f>
        <v>-529.30142821999982</v>
      </c>
      <c r="C79" s="130">
        <f>IF($A79="","",'Situfin serie mensual'!II78)</f>
        <v>-1189.6571045650003</v>
      </c>
      <c r="D79" s="130">
        <f>IF($A79="","",'Situfin serie mensual'!IJ78)</f>
        <v>-1567.2695386530002</v>
      </c>
      <c r="E79" s="130">
        <f>IF($A79="","",'Situfin serie mensual'!IK78)</f>
        <v>-1134.7747402580003</v>
      </c>
      <c r="F79" s="130">
        <f>IF($A79="","",'Situfin serie mensual'!IL78)</f>
        <v>185.95933524399936</v>
      </c>
      <c r="G79" s="130">
        <f>IF($A79="","",'Situfin serie mensual'!IM78)</f>
        <v>-65.243765743999461</v>
      </c>
      <c r="H79" s="130">
        <f>IF($A79="","",'Situfin serie mensual'!IN78)</f>
        <v>-433.25871958500045</v>
      </c>
      <c r="I79" s="130">
        <f>IF($A79="","",'Situfin serie mensual'!IO78)</f>
        <v>0</v>
      </c>
      <c r="J79" s="130">
        <f>IF($A79="","",'Situfin serie mensual'!IP78)</f>
        <v>0</v>
      </c>
      <c r="K79" s="130">
        <f>IF($A79="","",'Situfin serie mensual'!IQ78)</f>
        <v>0</v>
      </c>
      <c r="L79" s="130">
        <f>IF($A79="","",'Situfin serie mensual'!IR78)</f>
        <v>0</v>
      </c>
      <c r="M79" s="130">
        <f>IF($A79="","",'Situfin serie mensual'!IS78)</f>
        <v>0</v>
      </c>
      <c r="N79" s="130">
        <f>+SUM(B79:M79)</f>
        <v>-4733.5459617810002</v>
      </c>
      <c r="O79" s="150"/>
      <c r="P79" s="10"/>
      <c r="Q79" s="10"/>
    </row>
    <row r="80" spans="1:18" s="118" customFormat="1" ht="12.75" x14ac:dyDescent="0.2">
      <c r="A80" s="13"/>
      <c r="B80" s="117" t="str">
        <f>IF($A80="","",'Situfin serie mensual'!IH79)</f>
        <v/>
      </c>
      <c r="C80" s="117" t="str">
        <f>IF($A80="","",'Situfin serie mensual'!II79)</f>
        <v/>
      </c>
      <c r="D80" s="117" t="str">
        <f>IF($A80="","",'Situfin serie mensual'!IJ79)</f>
        <v/>
      </c>
      <c r="E80" s="117" t="str">
        <f>IF($A80="","",'Situfin serie mensual'!IK79)</f>
        <v/>
      </c>
      <c r="F80" s="117" t="str">
        <f>IF($A80="","",'Situfin serie mensual'!IL79)</f>
        <v/>
      </c>
      <c r="G80" s="117" t="str">
        <f>IF($A80="","",'Situfin serie mensual'!IM79)</f>
        <v/>
      </c>
      <c r="H80" s="117" t="str">
        <f>IF($A80="","",'Situfin serie mensual'!IN79)</f>
        <v/>
      </c>
      <c r="I80" s="117" t="str">
        <f>IF($A80="","",'Situfin serie mensual'!IO79)</f>
        <v/>
      </c>
      <c r="J80" s="117" t="str">
        <f>IF($A80="","",'Situfin serie mensual'!IP79)</f>
        <v/>
      </c>
      <c r="K80" s="117" t="str">
        <f>IF($A80="","",'Situfin serie mensual'!IQ79)</f>
        <v/>
      </c>
      <c r="L80" s="117" t="str">
        <f>IF($A80="","",'Situfin serie mensual'!IR79)</f>
        <v/>
      </c>
      <c r="M80" s="117" t="str">
        <f>IF($A80="","",'Situfin serie mensual'!IS79)</f>
        <v/>
      </c>
      <c r="N80" s="117"/>
      <c r="O80" s="10"/>
      <c r="P80" s="10"/>
    </row>
    <row r="81" spans="1:16" s="118" customFormat="1" ht="12.75" x14ac:dyDescent="0.2">
      <c r="A81" s="151" t="s">
        <v>152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31"/>
      <c r="O81" s="10"/>
      <c r="P81" s="10"/>
    </row>
    <row r="82" spans="1:16" s="118" customFormat="1" ht="12.75" x14ac:dyDescent="0.2">
      <c r="A82" s="10"/>
      <c r="B82" s="117" t="str">
        <f>IF($A82="","",'Situfin serie mensual'!IH81)</f>
        <v/>
      </c>
      <c r="C82" s="117" t="str">
        <f>IF($A82="","",'Situfin serie mensual'!II81)</f>
        <v/>
      </c>
      <c r="D82" s="117" t="str">
        <f>IF($A82="","",'Situfin serie mensual'!IJ81)</f>
        <v/>
      </c>
      <c r="E82" s="117" t="str">
        <f>IF($A82="","",'Situfin serie mensual'!IK81)</f>
        <v/>
      </c>
      <c r="F82" s="117" t="str">
        <f>IF($A82="","",'Situfin serie mensual'!IL81)</f>
        <v/>
      </c>
      <c r="G82" s="117" t="str">
        <f>IF($A82="","",'Situfin serie mensual'!IM81)</f>
        <v/>
      </c>
      <c r="H82" s="117" t="str">
        <f>IF($A82="","",'Situfin serie mensual'!IN81)</f>
        <v/>
      </c>
      <c r="I82" s="117" t="str">
        <f>IF($A82="","",'Situfin serie mensual'!IO81)</f>
        <v/>
      </c>
      <c r="J82" s="117" t="str">
        <f>IF($A82="","",'Situfin serie mensual'!IP81)</f>
        <v/>
      </c>
      <c r="K82" s="117" t="str">
        <f>IF($A82="","",'Situfin serie mensual'!IQ81)</f>
        <v/>
      </c>
      <c r="L82" s="117" t="str">
        <f>IF($A82="","",'Situfin serie mensual'!IR81)</f>
        <v/>
      </c>
      <c r="M82" s="117" t="str">
        <f>IF($A82="","",'Situfin serie mensual'!IS81)</f>
        <v/>
      </c>
      <c r="N82" s="115"/>
      <c r="O82" s="10"/>
      <c r="P82" s="10"/>
    </row>
    <row r="83" spans="1:16" s="16" customFormat="1" ht="12.75" outlineLevel="2" x14ac:dyDescent="0.2">
      <c r="A83" s="10" t="s">
        <v>56</v>
      </c>
      <c r="B83" s="115">
        <f>IF($A83="","",'Situfin serie mensual'!IH82)</f>
        <v>47.742805617724223</v>
      </c>
      <c r="C83" s="115">
        <f>IF($A83="","",'Situfin serie mensual'!II82)</f>
        <v>-575.5391866699033</v>
      </c>
      <c r="D83" s="115">
        <f>IF($A83="","",'Situfin serie mensual'!IJ82)</f>
        <v>-783.67654629411527</v>
      </c>
      <c r="E83" s="115">
        <f>IF($A83="","",'Situfin serie mensual'!IK82)</f>
        <v>-201.33626098299999</v>
      </c>
      <c r="F83" s="115">
        <f>IF($A83="","",'Situfin serie mensual'!IL82)</f>
        <v>-2.440104931</v>
      </c>
      <c r="G83" s="115">
        <f>IF($A83="","",'Situfin serie mensual'!IM82)</f>
        <v>116.2501639</v>
      </c>
      <c r="H83" s="115">
        <f>IF($A83="","",'Situfin serie mensual'!IN82)</f>
        <v>363.61087970900007</v>
      </c>
      <c r="I83" s="115">
        <f>IF($A83="","",'Situfin serie mensual'!IO82)</f>
        <v>0</v>
      </c>
      <c r="J83" s="115">
        <f>IF($A83="","",'Situfin serie mensual'!IP82)</f>
        <v>0</v>
      </c>
      <c r="K83" s="115">
        <f>IF($A83="","",'Situfin serie mensual'!IQ82)</f>
        <v>0</v>
      </c>
      <c r="L83" s="115">
        <f>IF($A83="","",'Situfin serie mensual'!IR82)</f>
        <v>0</v>
      </c>
      <c r="M83" s="115">
        <f>IF($A83="","",'Situfin serie mensual'!IS82)</f>
        <v>0</v>
      </c>
      <c r="N83" s="115">
        <f>+SUM(B83:M83)</f>
        <v>-1035.3882496512945</v>
      </c>
      <c r="O83" s="10"/>
      <c r="P83" s="10"/>
    </row>
    <row r="84" spans="1:16" s="118" customFormat="1" ht="12.75" x14ac:dyDescent="0.2">
      <c r="A84" s="13" t="s">
        <v>57</v>
      </c>
      <c r="B84" s="117">
        <f>IF($A84="","",'Situfin serie mensual'!IH83)</f>
        <v>47.742805617724223</v>
      </c>
      <c r="C84" s="117">
        <f>IF($A84="","",'Situfin serie mensual'!II83)</f>
        <v>-575.5391866699033</v>
      </c>
      <c r="D84" s="117">
        <f>IF($A84="","",'Situfin serie mensual'!IJ83)</f>
        <v>-783.67654629411527</v>
      </c>
      <c r="E84" s="117">
        <f>IF($A84="","",'Situfin serie mensual'!IK83)</f>
        <v>-201.33626098299999</v>
      </c>
      <c r="F84" s="117">
        <f>IF($A84="","",'Situfin serie mensual'!IL83)</f>
        <v>-2.440104931</v>
      </c>
      <c r="G84" s="117">
        <f>IF($A84="","",'Situfin serie mensual'!IM83)</f>
        <v>116.2501639</v>
      </c>
      <c r="H84" s="117">
        <f>IF($A84="","",'Situfin serie mensual'!IN83)</f>
        <v>363.61087970900007</v>
      </c>
      <c r="I84" s="117">
        <f>IF($A84="","",'Situfin serie mensual'!IO83)</f>
        <v>0</v>
      </c>
      <c r="J84" s="117">
        <f>IF($A84="","",'Situfin serie mensual'!IP83)</f>
        <v>0</v>
      </c>
      <c r="K84" s="117">
        <f>IF($A84="","",'Situfin serie mensual'!IQ83)</f>
        <v>0</v>
      </c>
      <c r="L84" s="117">
        <f>IF($A84="","",'Situfin serie mensual'!IR83)</f>
        <v>0</v>
      </c>
      <c r="M84" s="117">
        <f>IF($A84="","",'Situfin serie mensual'!IS83)</f>
        <v>0</v>
      </c>
      <c r="N84" s="117">
        <f t="shared" ref="N84:N95" si="2">+SUM(B84:M84)</f>
        <v>-1035.3882496512945</v>
      </c>
      <c r="O84" s="10"/>
      <c r="P84" s="10"/>
    </row>
    <row r="85" spans="1:16" s="118" customFormat="1" ht="12.75" x14ac:dyDescent="0.2">
      <c r="A85" s="13" t="s">
        <v>58</v>
      </c>
      <c r="B85" s="117">
        <f>IF($A85="","",'Situfin serie mensual'!IH84)</f>
        <v>0</v>
      </c>
      <c r="C85" s="117">
        <f>IF($A85="","",'Situfin serie mensual'!II84)</f>
        <v>0</v>
      </c>
      <c r="D85" s="117">
        <f>IF($A85="","",'Situfin serie mensual'!IJ84)</f>
        <v>0</v>
      </c>
      <c r="E85" s="117">
        <f>IF($A85="","",'Situfin serie mensual'!IK84)</f>
        <v>0</v>
      </c>
      <c r="F85" s="117">
        <f>IF($A85="","",'Situfin serie mensual'!IL84)</f>
        <v>0</v>
      </c>
      <c r="G85" s="117">
        <f>IF($A85="","",'Situfin serie mensual'!IM84)</f>
        <v>0</v>
      </c>
      <c r="H85" s="117">
        <f>IF($A85="","",'Situfin serie mensual'!IN84)</f>
        <v>0</v>
      </c>
      <c r="I85" s="117">
        <f>IF($A85="","",'Situfin serie mensual'!IO84)</f>
        <v>0</v>
      </c>
      <c r="J85" s="117">
        <f>IF($A85="","",'Situfin serie mensual'!IP84)</f>
        <v>0</v>
      </c>
      <c r="K85" s="117">
        <f>IF($A85="","",'Situfin serie mensual'!IQ84)</f>
        <v>0</v>
      </c>
      <c r="L85" s="117">
        <f>IF($A85="","",'Situfin serie mensual'!IR84)</f>
        <v>0</v>
      </c>
      <c r="M85" s="117">
        <f>IF($A85="","",'Situfin serie mensual'!IS84)</f>
        <v>0</v>
      </c>
      <c r="N85" s="117">
        <f t="shared" si="2"/>
        <v>0</v>
      </c>
      <c r="O85" s="10"/>
      <c r="P85" s="10"/>
    </row>
    <row r="86" spans="1:16" s="16" customFormat="1" ht="12.75" outlineLevel="2" x14ac:dyDescent="0.2">
      <c r="A86" s="10" t="s">
        <v>59</v>
      </c>
      <c r="B86" s="115">
        <f>IF($A86="","",'Situfin serie mensual'!IH85)</f>
        <v>2352.705991586</v>
      </c>
      <c r="C86" s="115">
        <f>IF($A86="","",'Situfin serie mensual'!II85)</f>
        <v>-1097.163570487</v>
      </c>
      <c r="D86" s="115">
        <f>IF($A86="","",'Situfin serie mensual'!IJ85)</f>
        <v>755.79403215499997</v>
      </c>
      <c r="E86" s="115">
        <f>IF($A86="","",'Situfin serie mensual'!IK85)</f>
        <v>1090.9989846199999</v>
      </c>
      <c r="F86" s="115">
        <f>IF($A86="","",'Situfin serie mensual'!IL85)</f>
        <v>-190.93621516400003</v>
      </c>
      <c r="G86" s="115">
        <f>IF($A86="","",'Situfin serie mensual'!IM85)</f>
        <v>199.90619304100002</v>
      </c>
      <c r="H86" s="115">
        <f>IF($A86="","",'Situfin serie mensual'!IN85)</f>
        <v>3270.4515931670003</v>
      </c>
      <c r="I86" s="115">
        <f>IF($A86="","",'Situfin serie mensual'!IO85)</f>
        <v>0</v>
      </c>
      <c r="J86" s="115">
        <f>IF($A86="","",'Situfin serie mensual'!IP85)</f>
        <v>0</v>
      </c>
      <c r="K86" s="115">
        <f>IF($A86="","",'Situfin serie mensual'!IQ85)</f>
        <v>0</v>
      </c>
      <c r="L86" s="115">
        <f>IF($A86="","",'Situfin serie mensual'!IR85)</f>
        <v>0</v>
      </c>
      <c r="M86" s="115">
        <f>IF($A86="","",'Situfin serie mensual'!IS85)</f>
        <v>0</v>
      </c>
      <c r="N86" s="115">
        <f t="shared" si="2"/>
        <v>6381.7570089179999</v>
      </c>
      <c r="O86" s="10"/>
      <c r="P86" s="10"/>
    </row>
    <row r="87" spans="1:16" s="118" customFormat="1" ht="12.75" x14ac:dyDescent="0.2">
      <c r="A87" s="13" t="s">
        <v>57</v>
      </c>
      <c r="B87" s="117">
        <f>IF($A87="","",'Situfin serie mensual'!IH86)</f>
        <v>184.24045347099985</v>
      </c>
      <c r="C87" s="117">
        <f>IF($A87="","",'Situfin serie mensual'!II86)</f>
        <v>-1523.0070610780001</v>
      </c>
      <c r="D87" s="117">
        <f>IF($A87="","",'Situfin serie mensual'!IJ86)</f>
        <v>371.33405000500005</v>
      </c>
      <c r="E87" s="117">
        <f>IF($A87="","",'Situfin serie mensual'!IK86)</f>
        <v>-91.886324022000025</v>
      </c>
      <c r="F87" s="117">
        <f>IF($A87="","",'Situfin serie mensual'!IL86)</f>
        <v>-104.81838329500002</v>
      </c>
      <c r="G87" s="117">
        <f>IF($A87="","",'Situfin serie mensual'!IM86)</f>
        <v>186.04631074800002</v>
      </c>
      <c r="H87" s="117">
        <f>IF($A87="","",'Situfin serie mensual'!IN86)</f>
        <v>-23.605181942999998</v>
      </c>
      <c r="I87" s="117">
        <f>IF($A87="","",'Situfin serie mensual'!IO86)</f>
        <v>0</v>
      </c>
      <c r="J87" s="117">
        <f>IF($A87="","",'Situfin serie mensual'!IP86)</f>
        <v>0</v>
      </c>
      <c r="K87" s="117">
        <f>IF($A87="","",'Situfin serie mensual'!IQ86)</f>
        <v>0</v>
      </c>
      <c r="L87" s="117">
        <f>IF($A87="","",'Situfin serie mensual'!IR86)</f>
        <v>0</v>
      </c>
      <c r="M87" s="117">
        <f>IF($A87="","",'Situfin serie mensual'!IS86)</f>
        <v>0</v>
      </c>
      <c r="N87" s="117">
        <f t="shared" si="2"/>
        <v>-1001.6961361140003</v>
      </c>
      <c r="O87" s="10"/>
      <c r="P87" s="10"/>
    </row>
    <row r="88" spans="1:16" s="118" customFormat="1" ht="12.75" x14ac:dyDescent="0.2">
      <c r="A88" s="13" t="s">
        <v>58</v>
      </c>
      <c r="B88" s="117">
        <f>IF($A88="","",'Situfin serie mensual'!IH87)</f>
        <v>2168.4655381150001</v>
      </c>
      <c r="C88" s="117">
        <f>IF($A88="","",'Situfin serie mensual'!II87)</f>
        <v>425.84349059100003</v>
      </c>
      <c r="D88" s="117">
        <f>IF($A88="","",'Situfin serie mensual'!IJ87)</f>
        <v>384.45998214999997</v>
      </c>
      <c r="E88" s="117">
        <f>IF($A88="","",'Situfin serie mensual'!IK87)</f>
        <v>1182.8853086419999</v>
      </c>
      <c r="F88" s="117">
        <f>IF($A88="","",'Situfin serie mensual'!IL87)</f>
        <v>-86.117831869000014</v>
      </c>
      <c r="G88" s="117">
        <f>IF($A88="","",'Situfin serie mensual'!IM87)</f>
        <v>13.859882292999998</v>
      </c>
      <c r="H88" s="117">
        <f>IF($A88="","",'Situfin serie mensual'!IN87)</f>
        <v>3294.0567751100002</v>
      </c>
      <c r="I88" s="117">
        <f>IF($A88="","",'Situfin serie mensual'!IO87)</f>
        <v>0</v>
      </c>
      <c r="J88" s="117">
        <f>IF($A88="","",'Situfin serie mensual'!IP87)</f>
        <v>0</v>
      </c>
      <c r="K88" s="117">
        <f>IF($A88="","",'Situfin serie mensual'!IQ87)</f>
        <v>0</v>
      </c>
      <c r="L88" s="117">
        <f>IF($A88="","",'Situfin serie mensual'!IR87)</f>
        <v>0</v>
      </c>
      <c r="M88" s="117">
        <f>IF($A88="","",'Situfin serie mensual'!IS87)</f>
        <v>0</v>
      </c>
      <c r="N88" s="117">
        <f t="shared" si="2"/>
        <v>7383.453145032001</v>
      </c>
      <c r="O88" s="10"/>
      <c r="P88" s="10"/>
    </row>
    <row r="89" spans="1:16" s="118" customFormat="1" ht="12.75" x14ac:dyDescent="0.2">
      <c r="A89" s="13"/>
      <c r="B89" s="117" t="str">
        <f>IF($A89="","",'Situfin serie mensual'!IH88)</f>
        <v/>
      </c>
      <c r="C89" s="117" t="str">
        <f>IF($A89="","",'Situfin serie mensual'!II88)</f>
        <v/>
      </c>
      <c r="D89" s="117" t="str">
        <f>IF($A89="","",'Situfin serie mensual'!IJ88)</f>
        <v/>
      </c>
      <c r="E89" s="117" t="str">
        <f>IF($A89="","",'Situfin serie mensual'!IK88)</f>
        <v/>
      </c>
      <c r="F89" s="117" t="str">
        <f>IF($A89="","",'Situfin serie mensual'!IL88)</f>
        <v/>
      </c>
      <c r="G89" s="117" t="str">
        <f>IF($A89="","",'Situfin serie mensual'!IM88)</f>
        <v/>
      </c>
      <c r="H89" s="117" t="str">
        <f>IF($A89="","",'Situfin serie mensual'!IN88)</f>
        <v/>
      </c>
      <c r="I89" s="117" t="str">
        <f>IF($A89="","",'Situfin serie mensual'!IO88)</f>
        <v/>
      </c>
      <c r="J89" s="117" t="str">
        <f>IF($A89="","",'Situfin serie mensual'!IP88)</f>
        <v/>
      </c>
      <c r="K89" s="117" t="str">
        <f>IF($A89="","",'Situfin serie mensual'!IQ88)</f>
        <v/>
      </c>
      <c r="L89" s="117" t="str">
        <f>IF($A89="","",'Situfin serie mensual'!IR88)</f>
        <v/>
      </c>
      <c r="M89" s="117" t="str">
        <f>IF($A89="","",'Situfin serie mensual'!IS88)</f>
        <v/>
      </c>
      <c r="N89" s="117"/>
      <c r="O89" s="10"/>
      <c r="P89" s="10"/>
    </row>
    <row r="90" spans="1:16" s="10" customFormat="1" ht="12.75" x14ac:dyDescent="0.2">
      <c r="A90" s="10" t="s">
        <v>60</v>
      </c>
      <c r="B90" s="115">
        <f>IF($A90="","",'Situfin serie mensual'!IH89)</f>
        <v>262.28053812300004</v>
      </c>
      <c r="C90" s="115">
        <f>IF($A90="","",'Situfin serie mensual'!II89)</f>
        <v>-1674.1639874079999</v>
      </c>
      <c r="D90" s="115">
        <f>IF($A90="","",'Situfin serie mensual'!IJ89)</f>
        <v>304.22217989700005</v>
      </c>
      <c r="E90" s="115">
        <f>IF($A90="","",'Situfin serie mensual'!IK89)</f>
        <v>-173.73975221100002</v>
      </c>
      <c r="F90" s="115">
        <f>IF($A90="","",'Situfin serie mensual'!IL89)</f>
        <v>-140.519369318</v>
      </c>
      <c r="G90" s="115">
        <f>IF($A90="","",'Situfin serie mensual'!IM89)</f>
        <v>-191.80422299899999</v>
      </c>
      <c r="H90" s="115">
        <f>IF($A90="","",'Situfin serie mensual'!IN89)</f>
        <v>0</v>
      </c>
      <c r="I90" s="115">
        <f>IF($A90="","",'Situfin serie mensual'!IO89)</f>
        <v>0</v>
      </c>
      <c r="J90" s="115">
        <f>IF($A90="","",'Situfin serie mensual'!IP89)</f>
        <v>0</v>
      </c>
      <c r="K90" s="115">
        <f>IF($A90="","",'Situfin serie mensual'!IQ89)</f>
        <v>0</v>
      </c>
      <c r="L90" s="115">
        <f>IF($A90="","",'Situfin serie mensual'!IR89)</f>
        <v>0</v>
      </c>
      <c r="M90" s="115">
        <f>IF($A90="","",'Situfin serie mensual'!IS89)</f>
        <v>0</v>
      </c>
      <c r="N90" s="115">
        <f t="shared" si="2"/>
        <v>-1613.7246139159997</v>
      </c>
    </row>
    <row r="91" spans="1:16" s="133" customFormat="1" ht="12.75" x14ac:dyDescent="0.2">
      <c r="A91" s="13" t="s">
        <v>61</v>
      </c>
      <c r="B91" s="132">
        <f>IF($A91="","",'Situfin serie mensual'!IH90)</f>
        <v>1737.4103849140001</v>
      </c>
      <c r="C91" s="132">
        <f>IF($A91="","",'Situfin serie mensual'!II90)</f>
        <v>127.72003228600001</v>
      </c>
      <c r="D91" s="132">
        <f>IF($A91="","",'Situfin serie mensual'!IJ90)</f>
        <v>304.22217989700005</v>
      </c>
      <c r="E91" s="132">
        <f>IF($A91="","",'Situfin serie mensual'!IK90)</f>
        <v>-173.73975221100002</v>
      </c>
      <c r="F91" s="132">
        <f>IF($A91="","",'Situfin serie mensual'!IL90)</f>
        <v>-140.519369318</v>
      </c>
      <c r="G91" s="132">
        <f>IF($A91="","",'Situfin serie mensual'!IM90)</f>
        <v>-191.80422299899999</v>
      </c>
      <c r="H91" s="132">
        <f>IF($A91="","",'Situfin serie mensual'!IN90)</f>
        <v>0</v>
      </c>
      <c r="I91" s="132">
        <f>IF($A91="","",'Situfin serie mensual'!IO90)</f>
        <v>0</v>
      </c>
      <c r="J91" s="132">
        <f>IF($A91="","",'Situfin serie mensual'!IP90)</f>
        <v>0</v>
      </c>
      <c r="K91" s="132">
        <f>IF($A91="","",'Situfin serie mensual'!IQ90)</f>
        <v>0</v>
      </c>
      <c r="L91" s="132">
        <f>IF($A91="","",'Situfin serie mensual'!IR90)</f>
        <v>0</v>
      </c>
      <c r="M91" s="132">
        <f>IF($A91="","",'Situfin serie mensual'!IS90)</f>
        <v>0</v>
      </c>
      <c r="N91" s="117">
        <f t="shared" si="2"/>
        <v>1663.2892525690004</v>
      </c>
      <c r="O91" s="10"/>
      <c r="P91" s="10"/>
    </row>
    <row r="92" spans="1:16" s="133" customFormat="1" ht="12.75" x14ac:dyDescent="0.2">
      <c r="A92" s="13" t="s">
        <v>62</v>
      </c>
      <c r="B92" s="132">
        <f>IF($A92="","",'Situfin serie mensual'!IH91)</f>
        <v>1475.1298467910001</v>
      </c>
      <c r="C92" s="132">
        <f>IF($A92="","",'Situfin serie mensual'!II91)</f>
        <v>1801.884019694</v>
      </c>
      <c r="D92" s="132">
        <f>IF($A92="","",'Situfin serie mensual'!IJ91)</f>
        <v>0</v>
      </c>
      <c r="E92" s="132">
        <f>IF($A92="","",'Situfin serie mensual'!IK91)</f>
        <v>0</v>
      </c>
      <c r="F92" s="132">
        <f>IF($A92="","",'Situfin serie mensual'!IL91)</f>
        <v>0</v>
      </c>
      <c r="G92" s="132">
        <f>IF($A92="","",'Situfin serie mensual'!IM91)</f>
        <v>0</v>
      </c>
      <c r="H92" s="132">
        <f>IF($A92="","",'Situfin serie mensual'!IN91)</f>
        <v>0</v>
      </c>
      <c r="I92" s="132">
        <f>IF($A92="","",'Situfin serie mensual'!IO91)</f>
        <v>0</v>
      </c>
      <c r="J92" s="132">
        <f>IF($A92="","",'Situfin serie mensual'!IP91)</f>
        <v>0</v>
      </c>
      <c r="K92" s="132">
        <f>IF($A92="","",'Situfin serie mensual'!IQ91)</f>
        <v>0</v>
      </c>
      <c r="L92" s="132">
        <f>IF($A92="","",'Situfin serie mensual'!IR91)</f>
        <v>0</v>
      </c>
      <c r="M92" s="132">
        <f>IF($A92="","",'Situfin serie mensual'!IS91)</f>
        <v>0</v>
      </c>
      <c r="N92" s="117">
        <f t="shared" si="2"/>
        <v>3277.0138664850001</v>
      </c>
      <c r="O92" s="10"/>
      <c r="P92" s="10"/>
    </row>
    <row r="93" spans="1:16" s="133" customFormat="1" ht="12.75" x14ac:dyDescent="0.2">
      <c r="B93" s="132" t="str">
        <f>IF($A93="","",'Situfin serie mensual'!IH92)</f>
        <v/>
      </c>
      <c r="C93" s="132" t="str">
        <f>IF($A93="","",'Situfin serie mensual'!II92)</f>
        <v/>
      </c>
      <c r="D93" s="132" t="str">
        <f>IF($A93="","",'Situfin serie mensual'!IJ92)</f>
        <v/>
      </c>
      <c r="E93" s="132" t="str">
        <f>IF($A93="","",'Situfin serie mensual'!IK92)</f>
        <v/>
      </c>
      <c r="F93" s="132" t="str">
        <f>IF($A93="","",'Situfin serie mensual'!IL92)</f>
        <v/>
      </c>
      <c r="G93" s="132" t="str">
        <f>IF($A93="","",'Situfin serie mensual'!IM92)</f>
        <v/>
      </c>
      <c r="H93" s="132" t="str">
        <f>IF($A93="","",'Situfin serie mensual'!IN92)</f>
        <v/>
      </c>
      <c r="I93" s="132" t="str">
        <f>IF($A93="","",'Situfin serie mensual'!IO92)</f>
        <v/>
      </c>
      <c r="J93" s="132" t="str">
        <f>IF($A93="","",'Situfin serie mensual'!IP92)</f>
        <v/>
      </c>
      <c r="K93" s="132" t="str">
        <f>IF($A93="","",'Situfin serie mensual'!IQ92)</f>
        <v/>
      </c>
      <c r="L93" s="132" t="str">
        <f>IF($A93="","",'Situfin serie mensual'!IR92)</f>
        <v/>
      </c>
      <c r="M93" s="132" t="str">
        <f>IF($A93="","",'Situfin serie mensual'!IS92)</f>
        <v/>
      </c>
      <c r="N93" s="152"/>
      <c r="O93" s="10"/>
      <c r="P93" s="10"/>
    </row>
    <row r="94" spans="1:16" s="133" customFormat="1" ht="12.75" x14ac:dyDescent="0.2">
      <c r="A94" s="10" t="s">
        <v>63</v>
      </c>
      <c r="B94" s="134">
        <f>IF($A94="","",'Situfin serie mensual'!IH93)</f>
        <v>48.518712258724221</v>
      </c>
      <c r="C94" s="134">
        <f>IF($A94="","",'Situfin serie mensual'!II93)</f>
        <v>-566.00161425590329</v>
      </c>
      <c r="D94" s="134">
        <f>IF($A94="","",'Situfin serie mensual'!IJ93)</f>
        <v>-814.31137424111523</v>
      </c>
      <c r="E94" s="134">
        <f>IF($A94="","",'Situfin serie mensual'!IK93)</f>
        <v>0</v>
      </c>
      <c r="F94" s="134">
        <f>IF($A94="","",'Situfin serie mensual'!IL93)</f>
        <v>0</v>
      </c>
      <c r="G94" s="134">
        <f>IF($A94="","",'Situfin serie mensual'!IM93)</f>
        <v>0</v>
      </c>
      <c r="H94" s="134">
        <f>IF($A94="","",'Situfin serie mensual'!IN93)</f>
        <v>0</v>
      </c>
      <c r="I94" s="134">
        <f>IF($A94="","",'Situfin serie mensual'!IO93)</f>
        <v>0</v>
      </c>
      <c r="J94" s="134">
        <f>IF($A94="","",'Situfin serie mensual'!IP93)</f>
        <v>0</v>
      </c>
      <c r="K94" s="134">
        <f>IF($A94="","",'Situfin serie mensual'!IQ93)</f>
        <v>0</v>
      </c>
      <c r="L94" s="134">
        <f>IF($A94="","",'Situfin serie mensual'!IR93)</f>
        <v>0</v>
      </c>
      <c r="M94" s="134">
        <f>IF($A94="","",'Situfin serie mensual'!IS93)</f>
        <v>0</v>
      </c>
      <c r="N94" s="115">
        <f t="shared" si="2"/>
        <v>-1331.7942762382943</v>
      </c>
      <c r="O94" s="10"/>
      <c r="P94" s="10"/>
    </row>
    <row r="95" spans="1:16" s="133" customFormat="1" ht="12.75" x14ac:dyDescent="0.2">
      <c r="A95" s="13" t="s">
        <v>64</v>
      </c>
      <c r="B95" s="132">
        <f>IF($A95="","",'Situfin serie mensual'!IH94)</f>
        <v>48.518712258724221</v>
      </c>
      <c r="C95" s="132">
        <f>IF($A95="","",'Situfin serie mensual'!II94)</f>
        <v>-566.00161425590329</v>
      </c>
      <c r="D95" s="132">
        <f>IF($A95="","",'Situfin serie mensual'!IJ94)</f>
        <v>-814.31137424111523</v>
      </c>
      <c r="E95" s="132">
        <f>IF($A95="","",'Situfin serie mensual'!IK94)</f>
        <v>0</v>
      </c>
      <c r="F95" s="132">
        <f>IF($A95="","",'Situfin serie mensual'!IL94)</f>
        <v>0</v>
      </c>
      <c r="G95" s="132">
        <f>IF($A95="","",'Situfin serie mensual'!IM94)</f>
        <v>0</v>
      </c>
      <c r="H95" s="132">
        <f>IF($A95="","",'Situfin serie mensual'!IN94)</f>
        <v>0</v>
      </c>
      <c r="I95" s="132">
        <f>IF($A95="","",'Situfin serie mensual'!IO94)</f>
        <v>0</v>
      </c>
      <c r="J95" s="132">
        <f>IF($A95="","",'Situfin serie mensual'!IP94)</f>
        <v>0</v>
      </c>
      <c r="K95" s="132">
        <f>IF($A95="","",'Situfin serie mensual'!IQ94)</f>
        <v>0</v>
      </c>
      <c r="L95" s="132">
        <f>IF($A95="","",'Situfin serie mensual'!IR94)</f>
        <v>0</v>
      </c>
      <c r="M95" s="132">
        <f>IF($A95="","",'Situfin serie mensual'!IS94)</f>
        <v>0</v>
      </c>
      <c r="N95" s="117">
        <f t="shared" si="2"/>
        <v>-1331.7942762382943</v>
      </c>
      <c r="O95" s="10"/>
      <c r="P95" s="10"/>
    </row>
    <row r="96" spans="1:16" s="133" customFormat="1" ht="12.75" x14ac:dyDescent="0.2">
      <c r="A96" s="118"/>
      <c r="B96" s="132" t="str">
        <f>IF($A96="","",'Situfin serie mensual'!IH95)</f>
        <v/>
      </c>
      <c r="C96" s="132" t="str">
        <f>IF($A96="","",'Situfin serie mensual'!II95)</f>
        <v/>
      </c>
      <c r="D96" s="132" t="str">
        <f>IF($A96="","",'Situfin serie mensual'!IJ95)</f>
        <v/>
      </c>
      <c r="E96" s="132" t="str">
        <f>IF($A96="","",'Situfin serie mensual'!IK95)</f>
        <v/>
      </c>
      <c r="F96" s="132" t="str">
        <f>IF($A96="","",'Situfin serie mensual'!IL95)</f>
        <v/>
      </c>
      <c r="G96" s="132" t="str">
        <f>IF($A96="","",'Situfin serie mensual'!IM95)</f>
        <v/>
      </c>
      <c r="H96" s="132" t="str">
        <f>IF($A96="","",'Situfin serie mensual'!IN95)</f>
        <v/>
      </c>
      <c r="I96" s="132" t="str">
        <f>IF($A96="","",'Situfin serie mensual'!IO95)</f>
        <v/>
      </c>
      <c r="J96" s="132" t="str">
        <f>IF($A96="","",'Situfin serie mensual'!IP95)</f>
        <v/>
      </c>
      <c r="K96" s="132" t="str">
        <f>IF($A96="","",'Situfin serie mensual'!IQ95)</f>
        <v/>
      </c>
      <c r="L96" s="132" t="str">
        <f>IF($A96="","",'Situfin serie mensual'!IR95)</f>
        <v/>
      </c>
      <c r="M96" s="132" t="str">
        <f>IF($A96="","",'Situfin serie mensual'!IS95)</f>
        <v/>
      </c>
      <c r="N96" s="152"/>
      <c r="O96" s="10"/>
      <c r="P96" s="10"/>
    </row>
    <row r="97" spans="1:16" s="133" customFormat="1" ht="12.75" hidden="1" x14ac:dyDescent="0.2">
      <c r="A97" s="10" t="s">
        <v>153</v>
      </c>
      <c r="B97" s="134">
        <f>IF($A97="","",'Situfin serie mensual'!IH96)</f>
        <v>1775.6617577482759</v>
      </c>
      <c r="C97" s="134">
        <f>IF($A97="","",'Situfin serie mensual'!II96)</f>
        <v>-1711.281488382097</v>
      </c>
      <c r="D97" s="134">
        <f>IF($A97="","",'Situfin serie mensual'!IJ96)</f>
        <v>-27.798960203884917</v>
      </c>
      <c r="E97" s="134">
        <f>IF($A97="","",'Situfin serie mensual'!IK96)</f>
        <v>157.56050534499957</v>
      </c>
      <c r="F97" s="134">
        <f>IF($A97="","",'Situfin serie mensual'!IL96)</f>
        <v>-2.5367749890006621</v>
      </c>
      <c r="G97" s="134">
        <f>IF($A97="","",'Situfin serie mensual'!IM96)</f>
        <v>18.412263397000544</v>
      </c>
      <c r="H97" s="134">
        <f>IF($A97="","",'Situfin serie mensual'!IN96)</f>
        <v>2473.5819938729996</v>
      </c>
      <c r="I97" s="134">
        <f>IF($A97="","",'Situfin serie mensual'!IO96)</f>
        <v>0</v>
      </c>
      <c r="J97" s="134">
        <f>IF($A97="","",'Situfin serie mensual'!IP96)</f>
        <v>0</v>
      </c>
      <c r="K97" s="134">
        <f>IF($A97="","",'Situfin serie mensual'!IQ96)</f>
        <v>0</v>
      </c>
      <c r="L97" s="134">
        <f>IF($A97="","",'Situfin serie mensual'!IR96)</f>
        <v>0</v>
      </c>
      <c r="M97" s="134">
        <f>IF($A97="","",'Situfin serie mensual'!IS96)</f>
        <v>0</v>
      </c>
      <c r="N97" s="115">
        <f>+SUM(B97:M97)</f>
        <v>2683.599296788293</v>
      </c>
      <c r="O97" s="10"/>
      <c r="P97" s="10"/>
    </row>
    <row r="98" spans="1:16" x14ac:dyDescent="0.2">
      <c r="B98" s="135"/>
      <c r="C98" s="135"/>
      <c r="D98" s="135" t="str">
        <f>IF($A98="","",'Situfin serie mensual'!HL97)</f>
        <v/>
      </c>
      <c r="E98" s="135" t="str">
        <f>IF($A98="","",'Situfin serie mensual'!HM97)</f>
        <v/>
      </c>
      <c r="F98" s="135" t="str">
        <f>IF($A98="","",'Situfin serie mensual'!HN97)</f>
        <v/>
      </c>
      <c r="G98" s="135" t="str">
        <f>IF($A98="","",'Situfin serie mensual'!HO97)</f>
        <v/>
      </c>
      <c r="H98" s="135" t="str">
        <f>IF($A98="","",'Situfin serie mensual'!HP97)</f>
        <v/>
      </c>
      <c r="I98" s="135" t="str">
        <f>IF($A98="","",'Situfin serie mensual'!HQ97)</f>
        <v/>
      </c>
      <c r="J98" s="135" t="str">
        <f>IF($A98="","",'Situfin serie mensual'!HR97)</f>
        <v/>
      </c>
      <c r="K98" s="135" t="str">
        <f>IF($A98="","",'Situfin serie mensual'!HS97)</f>
        <v/>
      </c>
      <c r="L98" s="135" t="str">
        <f>IF($A98="","",'Situfin serie mensual'!HT97)</f>
        <v/>
      </c>
      <c r="M98" s="135" t="str">
        <f>IF($A98="","",'Situfin serie mensual'!HU97)</f>
        <v/>
      </c>
      <c r="N98" s="135"/>
    </row>
    <row r="99" spans="1:16" x14ac:dyDescent="0.2">
      <c r="A99" s="214" t="s">
        <v>199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09"/>
      <c r="P99" s="209"/>
    </row>
    <row r="100" spans="1:16" x14ac:dyDescent="0.2">
      <c r="A100" s="209" t="s">
        <v>200</v>
      </c>
      <c r="B100" s="211">
        <f>B35-B49-B52-B55-B67-B42</f>
        <v>2678.5949338599999</v>
      </c>
      <c r="C100" s="211">
        <f t="shared" ref="C100:M100" si="3">C35-C49-C52-C55-C67-C42</f>
        <v>3028.7358025950002</v>
      </c>
      <c r="D100" s="211">
        <f t="shared" si="3"/>
        <v>3207.8848974200009</v>
      </c>
      <c r="E100" s="211">
        <f t="shared" si="3"/>
        <v>3248.3596990299998</v>
      </c>
      <c r="F100" s="211">
        <f t="shared" si="3"/>
        <v>2950.0368438270002</v>
      </c>
      <c r="G100" s="211">
        <f t="shared" si="3"/>
        <v>2850.1867379299993</v>
      </c>
      <c r="H100" s="211">
        <f t="shared" si="3"/>
        <v>3230.4454991100001</v>
      </c>
      <c r="I100" s="211">
        <f t="shared" si="3"/>
        <v>0</v>
      </c>
      <c r="J100" s="211">
        <f t="shared" si="3"/>
        <v>0</v>
      </c>
      <c r="K100" s="211">
        <f t="shared" si="3"/>
        <v>0</v>
      </c>
      <c r="L100" s="211">
        <f t="shared" si="3"/>
        <v>0</v>
      </c>
      <c r="M100" s="211">
        <f t="shared" si="3"/>
        <v>0</v>
      </c>
      <c r="N100" s="117">
        <f t="shared" ref="N100:N101" si="4">+SUM(B100:M100)</f>
        <v>21194.244413771998</v>
      </c>
      <c r="O100" s="209"/>
      <c r="P100" s="209"/>
    </row>
    <row r="101" spans="1:16" x14ac:dyDescent="0.2">
      <c r="A101" s="209" t="s">
        <v>92</v>
      </c>
      <c r="B101" s="211">
        <f>B79+B42</f>
        <v>-235.13959919699982</v>
      </c>
      <c r="C101" s="211">
        <f t="shared" ref="C101:M101" si="5">C79+C42</f>
        <v>-1149.1532717330003</v>
      </c>
      <c r="D101" s="211">
        <f t="shared" si="5"/>
        <v>-782.59864920800021</v>
      </c>
      <c r="E101" s="211">
        <f t="shared" si="5"/>
        <v>-689.39374133500019</v>
      </c>
      <c r="F101" s="211">
        <f t="shared" si="5"/>
        <v>771.08530916199936</v>
      </c>
      <c r="G101" s="211">
        <f t="shared" si="5"/>
        <v>186.15751030600055</v>
      </c>
      <c r="H101" s="211">
        <f t="shared" si="5"/>
        <v>-312.30213499400043</v>
      </c>
      <c r="I101" s="211">
        <f t="shared" si="5"/>
        <v>0</v>
      </c>
      <c r="J101" s="211">
        <f t="shared" si="5"/>
        <v>0</v>
      </c>
      <c r="K101" s="211">
        <f t="shared" si="5"/>
        <v>0</v>
      </c>
      <c r="L101" s="211">
        <f t="shared" si="5"/>
        <v>0</v>
      </c>
      <c r="M101" s="211">
        <f t="shared" si="5"/>
        <v>0</v>
      </c>
      <c r="N101" s="117">
        <f t="shared" si="4"/>
        <v>-2211.3445769990012</v>
      </c>
      <c r="O101" s="209"/>
      <c r="P101" s="209"/>
    </row>
    <row r="102" spans="1:16" ht="9" customHeight="1" x14ac:dyDescent="0.2">
      <c r="A102" s="216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20"/>
      <c r="O102" s="209"/>
      <c r="P102" s="209"/>
    </row>
    <row r="103" spans="1:16" ht="16.5" x14ac:dyDescent="0.3">
      <c r="A103" s="174" t="s">
        <v>187</v>
      </c>
      <c r="B103" s="209"/>
      <c r="C103" s="209"/>
      <c r="D103" s="209"/>
      <c r="E103" s="209"/>
      <c r="F103" s="153"/>
      <c r="G103" s="209"/>
      <c r="H103" s="209"/>
      <c r="I103" s="212"/>
      <c r="J103" s="209"/>
      <c r="K103" s="209"/>
      <c r="L103" s="209"/>
      <c r="M103" s="209"/>
      <c r="N103" s="209"/>
      <c r="O103" s="209"/>
      <c r="P103" s="209"/>
    </row>
    <row r="104" spans="1:16" ht="15" x14ac:dyDescent="0.25">
      <c r="A104" s="138" t="s">
        <v>170</v>
      </c>
      <c r="F104" s="153"/>
    </row>
    <row r="105" spans="1:16" x14ac:dyDescent="0.2">
      <c r="F105" s="153"/>
    </row>
    <row r="106" spans="1:16" hidden="1" x14ac:dyDescent="0.2">
      <c r="F106" s="153"/>
    </row>
  </sheetData>
  <mergeCells count="18"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</mergeCells>
  <hyperlinks>
    <hyperlink ref="P1" location="Informe!A1" display="Volver a Inicio" xr:uid="{00000000-0004-0000-0200-000000000000}"/>
  </hyperlinks>
  <pageMargins left="0.19685039370078741" right="0.19685039370078741" top="0.39370078740157483" bottom="0.23622047244094491" header="0.31496062992125984" footer="0.31496062992125984"/>
  <pageSetup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2"/>
  <sheetViews>
    <sheetView showGridLines="0" topLeftCell="A10" workbookViewId="0">
      <selection activeCell="H19" sqref="H19"/>
    </sheetView>
  </sheetViews>
  <sheetFormatPr baseColWidth="10" defaultColWidth="11.5703125" defaultRowHeight="15" x14ac:dyDescent="0.25"/>
  <cols>
    <col min="1" max="1" width="17.5703125" bestFit="1" customWidth="1"/>
    <col min="2" max="2" width="20.42578125" bestFit="1" customWidth="1"/>
    <col min="3" max="3" width="15.140625" bestFit="1" customWidth="1"/>
    <col min="4" max="4" width="10.5703125" bestFit="1" customWidth="1"/>
    <col min="5" max="5" width="12.28515625" bestFit="1" customWidth="1"/>
    <col min="6" max="6" width="15.42578125" bestFit="1" customWidth="1"/>
    <col min="7" max="7" width="10.7109375" bestFit="1" customWidth="1"/>
    <col min="8" max="8" width="12.5703125" bestFit="1" customWidth="1"/>
    <col min="9" max="9" width="5.28515625" customWidth="1"/>
    <col min="10" max="10" width="36" hidden="1" customWidth="1"/>
    <col min="11" max="11" width="20.42578125" hidden="1" customWidth="1"/>
    <col min="12" max="12" width="15.42578125" hidden="1" customWidth="1"/>
    <col min="13" max="13" width="10.140625" hidden="1" customWidth="1"/>
    <col min="14" max="14" width="25.85546875" hidden="1" customWidth="1"/>
    <col min="15" max="18" width="0" hidden="1" customWidth="1"/>
    <col min="19" max="19" width="39.85546875" bestFit="1" customWidth="1"/>
    <col min="22" max="22" width="10.140625" customWidth="1"/>
  </cols>
  <sheetData>
    <row r="1" spans="1:22" x14ac:dyDescent="0.25">
      <c r="A1" s="67" t="s">
        <v>67</v>
      </c>
      <c r="B1" t="s">
        <v>201</v>
      </c>
    </row>
    <row r="2" spans="1:22" x14ac:dyDescent="0.25">
      <c r="S2" s="72" t="s">
        <v>120</v>
      </c>
    </row>
    <row r="3" spans="1:22" x14ac:dyDescent="0.25">
      <c r="A3" s="67" t="s">
        <v>172</v>
      </c>
      <c r="B3" t="s">
        <v>105</v>
      </c>
      <c r="C3" t="s">
        <v>177</v>
      </c>
      <c r="T3" s="182" t="s">
        <v>97</v>
      </c>
      <c r="U3" s="182" t="s">
        <v>98</v>
      </c>
      <c r="V3" s="182" t="s">
        <v>101</v>
      </c>
    </row>
    <row r="4" spans="1:22" x14ac:dyDescent="0.25">
      <c r="A4" s="68">
        <v>2020</v>
      </c>
      <c r="B4" s="66">
        <v>-1002.0424057743111</v>
      </c>
      <c r="C4" s="66">
        <v>-436.38914211889823</v>
      </c>
      <c r="S4" t="s">
        <v>121</v>
      </c>
      <c r="T4" s="66">
        <f>VLOOKUP(MAX(A4:A9),$A$4:$B$9,2,0)</f>
        <v>-650.46249272205762</v>
      </c>
      <c r="U4" s="66">
        <f>VLOOKUP(MAX(A4:A9)-1,$A$4:$B$9,2,0)</f>
        <v>-361.72048731670475</v>
      </c>
      <c r="V4" s="183"/>
    </row>
    <row r="5" spans="1:22" x14ac:dyDescent="0.25">
      <c r="A5" s="68">
        <v>2021</v>
      </c>
      <c r="B5" s="66">
        <v>-344.2837558487264</v>
      </c>
      <c r="C5" s="66">
        <v>129.78029562604596</v>
      </c>
      <c r="S5" t="s">
        <v>122</v>
      </c>
      <c r="T5" s="184">
        <f>VLOOKUP(MAX(A14:A19),$A$14:$B$19,2,0)/100</f>
        <v>-1.4803096782519697E-2</v>
      </c>
      <c r="U5" s="184">
        <f>(VLOOKUP(MAX(A14:A19)-1,$A$14:$B$19,2,0))/100</f>
        <v>-9.0353007252901383E-3</v>
      </c>
      <c r="V5" s="183"/>
    </row>
    <row r="6" spans="1:22" x14ac:dyDescent="0.25">
      <c r="A6" s="68">
        <v>2022</v>
      </c>
      <c r="B6" s="66">
        <v>-361.72048731670475</v>
      </c>
      <c r="C6" s="66">
        <v>197.77732074195046</v>
      </c>
      <c r="S6" t="s">
        <v>123</v>
      </c>
      <c r="T6" s="184">
        <f>(VLOOKUP(MAX(A54:A120),$A$54:$E$120,5,0))/100</f>
        <v>-3.3533081060590608E-2</v>
      </c>
      <c r="U6" s="184">
        <f>(VLOOKUP(MAX(A54:A120)-1,$A$54:$E$120,5,0))/100</f>
        <v>-3.4164830715225629E-2</v>
      </c>
      <c r="V6" s="183"/>
    </row>
    <row r="7" spans="1:22" x14ac:dyDescent="0.25">
      <c r="A7" s="68">
        <v>2023</v>
      </c>
      <c r="B7" s="66">
        <v>-650.46249272205762</v>
      </c>
      <c r="C7" s="66">
        <v>-142.39018187134516</v>
      </c>
      <c r="S7" t="s">
        <v>175</v>
      </c>
      <c r="T7" s="184">
        <f>ABS(VLOOKUP(MAX(J55:J123),$J$55:$N$123,5,0))/100</f>
        <v>1.3549188725895907E-3</v>
      </c>
      <c r="U7" s="184">
        <f>ABS(VLOOKUP(MAX(J55:J123)-1,$J$55:$N$123,5,0))/100</f>
        <v>1.2522275090136466E-3</v>
      </c>
      <c r="V7" s="183"/>
    </row>
    <row r="8" spans="1:22" x14ac:dyDescent="0.25">
      <c r="S8" t="s">
        <v>176</v>
      </c>
      <c r="T8" s="185">
        <f>VLOOKUP(MAX(A4:A9),$A$4:$C$9,3,0)</f>
        <v>-142.39018187134516</v>
      </c>
      <c r="U8" s="185">
        <f>VLOOKUP(MAX(A4:A9)-1,$A$4:$C$9,3,0)</f>
        <v>197.77732074195046</v>
      </c>
      <c r="V8" s="183"/>
    </row>
    <row r="9" spans="1:22" x14ac:dyDescent="0.25">
      <c r="S9" t="s">
        <v>178</v>
      </c>
      <c r="T9" s="184">
        <f>VLOOKUP(MAX(A14:A19),$A$14:$C$19,3,0)/100</f>
        <v>-3.2404876018312908E-3</v>
      </c>
      <c r="U9" s="184">
        <f>VLOOKUP(MAX(A14:A19)-1,$A$14:$C$19,3,0)/100</f>
        <v>4.9402166374422022E-3</v>
      </c>
      <c r="V9" s="183"/>
    </row>
    <row r="10" spans="1:22" x14ac:dyDescent="0.25">
      <c r="S10" t="s">
        <v>184</v>
      </c>
      <c r="T10" s="184">
        <f>(VLOOKUP(MAX(A54:A120),$A$54:$E$120,3,0))/100</f>
        <v>-8.4988163586928595E-3</v>
      </c>
      <c r="U10" s="184">
        <f>(VLOOKUP(MAX(A54:A120)-1,$A$54:$E$120,3,0))/100</f>
        <v>-4.9926507938285484E-3</v>
      </c>
      <c r="V10" s="183"/>
    </row>
    <row r="11" spans="1:22" ht="15.75" x14ac:dyDescent="0.25">
      <c r="A11" s="67" t="s">
        <v>67</v>
      </c>
      <c r="B11" t="s">
        <v>201</v>
      </c>
      <c r="S11" t="s">
        <v>96</v>
      </c>
      <c r="T11" s="66">
        <f>VLOOKUP(MAX(A24:A29),$A$24:$H$29,2,0)</f>
        <v>24225.492890856003</v>
      </c>
      <c r="U11" s="66">
        <f>VLOOKUP(MAX(A24:A29)-1,$A$24:$H$29,2,0)</f>
        <v>23222.786888499999</v>
      </c>
      <c r="V11" s="191">
        <f>(IFERROR(T11/U11-1,0))</f>
        <v>4.3177677475589649E-2</v>
      </c>
    </row>
    <row r="12" spans="1:22" ht="15.75" x14ac:dyDescent="0.25">
      <c r="S12" t="s">
        <v>84</v>
      </c>
      <c r="T12" s="66">
        <f>VLOOKUP(MAX(A24:A29),$A$24:$H$29,3,0)</f>
        <v>18391.313333421</v>
      </c>
      <c r="U12" s="66">
        <f>VLOOKUP(MAX(A24:A29)-1,$A$24:$H$29,3,0)</f>
        <v>17791.724059290002</v>
      </c>
      <c r="V12" s="190">
        <f>IFERROR(T12/U12-1,0)</f>
        <v>3.370045938959576E-2</v>
      </c>
    </row>
    <row r="13" spans="1:22" ht="15.75" x14ac:dyDescent="0.25">
      <c r="A13" s="67" t="s">
        <v>172</v>
      </c>
      <c r="B13" t="s">
        <v>106</v>
      </c>
      <c r="C13" t="s">
        <v>173</v>
      </c>
      <c r="S13" t="s">
        <v>85</v>
      </c>
      <c r="T13" s="66">
        <f>VLOOKUP(MAX(A24:A29),$A$24:$H$29,4,0)</f>
        <v>11527.411537161999</v>
      </c>
      <c r="U13" s="66">
        <f>VLOOKUP(MAX(A24:A29)-1,$A$24:$H$29,4,0)</f>
        <v>11052.846654257999</v>
      </c>
      <c r="V13" s="190">
        <f t="shared" ref="V13:V30" si="0">IFERROR(T13/U13-1,0)</f>
        <v>4.2935987239195006E-2</v>
      </c>
    </row>
    <row r="14" spans="1:22" ht="15.75" x14ac:dyDescent="0.25">
      <c r="A14" s="68">
        <v>2020</v>
      </c>
      <c r="B14" s="66">
        <v>-3.0394396830602175</v>
      </c>
      <c r="C14" s="66">
        <v>-1.32367499436099</v>
      </c>
      <c r="S14" t="s">
        <v>86</v>
      </c>
      <c r="T14" s="66">
        <f>VLOOKUP(MAX(A24:A29),$A$24:$H$29,5,0)</f>
        <v>6859.8926311810001</v>
      </c>
      <c r="U14" s="66">
        <f>VLOOKUP(MAX(A24:A29)-1,$A$24:$H$29,5,0)</f>
        <v>6725.2843416209998</v>
      </c>
      <c r="V14" s="190">
        <f t="shared" si="0"/>
        <v>2.0015256266109782E-2</v>
      </c>
    </row>
    <row r="15" spans="1:22" ht="15.75" x14ac:dyDescent="0.25">
      <c r="A15" s="68">
        <v>2021</v>
      </c>
      <c r="B15" s="66">
        <v>-0.9257605744211449</v>
      </c>
      <c r="C15" s="66">
        <v>0.34897226193879621</v>
      </c>
      <c r="S15" t="s">
        <v>87</v>
      </c>
      <c r="T15" s="66">
        <f>VLOOKUP(MAX(A24:A29),$A$24:$H$29,6,0)</f>
        <v>1225.6583437740003</v>
      </c>
      <c r="U15" s="66">
        <f>VLOOKUP(MAX(A24:A29)-1,$A$24:$H$29,6,0)</f>
        <v>1415.331629751</v>
      </c>
      <c r="V15" s="190">
        <f t="shared" si="0"/>
        <v>-0.13401331673084216</v>
      </c>
    </row>
    <row r="16" spans="1:22" ht="15.75" x14ac:dyDescent="0.25">
      <c r="A16" s="68">
        <v>2022</v>
      </c>
      <c r="B16" s="66">
        <v>-0.90353007252901385</v>
      </c>
      <c r="C16" s="66">
        <v>0.49402166374422019</v>
      </c>
      <c r="S16" t="s">
        <v>11</v>
      </c>
      <c r="T16" s="66">
        <f>VLOOKUP(MAX(A24:A29),$A$24:$H$29,7,0)</f>
        <v>943.75936108100007</v>
      </c>
      <c r="U16" s="66">
        <f>VLOOKUP(MAX(A24:A29)-1,$A$24:$H$29,7,0)</f>
        <v>769.70763533200011</v>
      </c>
      <c r="V16" s="190">
        <f t="shared" si="0"/>
        <v>0.22612706144447392</v>
      </c>
    </row>
    <row r="17" spans="1:22" ht="15.75" x14ac:dyDescent="0.25">
      <c r="A17" s="68">
        <v>2023</v>
      </c>
      <c r="B17" s="66">
        <v>-1.4803096782519696</v>
      </c>
      <c r="C17" s="66">
        <v>-0.32404876018312906</v>
      </c>
      <c r="S17" t="s">
        <v>88</v>
      </c>
      <c r="T17" s="66">
        <f>VLOOKUP(MAX(A24:A29),$A$24:$H$29,8,0)</f>
        <v>3664.7618525800003</v>
      </c>
      <c r="U17" s="66">
        <f>VLOOKUP(MAX(A24:A29)-1,$A$24:$H$29,8,0)</f>
        <v>3246.0235641270001</v>
      </c>
      <c r="V17" s="190">
        <f t="shared" si="0"/>
        <v>0.12900038468008401</v>
      </c>
    </row>
    <row r="18" spans="1:22" ht="15.75" x14ac:dyDescent="0.25">
      <c r="S18" t="s">
        <v>124</v>
      </c>
      <c r="T18" s="66">
        <f>VLOOKUP(MAX(A34:A39),$A$34:$H$39,2,0)</f>
        <v>25261.694790174999</v>
      </c>
      <c r="U18" s="66">
        <f>VLOOKUP(MAX(A34:A39)-1,$A$34:$H$39,2,0)</f>
        <v>21783.521675817003</v>
      </c>
      <c r="V18" s="191">
        <f t="shared" si="0"/>
        <v>0.15966991775344086</v>
      </c>
    </row>
    <row r="19" spans="1:22" ht="15.75" x14ac:dyDescent="0.25">
      <c r="S19" t="s">
        <v>89</v>
      </c>
      <c r="T19" s="66">
        <f>VLOOKUP(MAX(A34:A39),$A$34:$H$39,3,0)</f>
        <v>10889.474642641</v>
      </c>
      <c r="U19" s="66">
        <f>VLOOKUP(MAX(A34:A39)-1,$A$34:$H$39,3,0)</f>
        <v>10072.534209759</v>
      </c>
      <c r="V19" s="190">
        <f t="shared" si="0"/>
        <v>8.1105749146077821E-2</v>
      </c>
    </row>
    <row r="20" spans="1:22" ht="15.75" x14ac:dyDescent="0.25">
      <c r="S20" t="s">
        <v>90</v>
      </c>
      <c r="T20" s="66">
        <f>VLOOKUP(MAX(A34:A39),$A$34:$H$39,4,0)</f>
        <v>3025.6809419509996</v>
      </c>
      <c r="U20" s="66">
        <f>VLOOKUP(MAX(A34:A39)-1,$A$34:$H$39,4,0)</f>
        <v>2214.8254692200003</v>
      </c>
      <c r="V20" s="190">
        <f t="shared" si="0"/>
        <v>0.36610355262735883</v>
      </c>
    </row>
    <row r="21" spans="1:22" ht="15.75" x14ac:dyDescent="0.25">
      <c r="A21" s="67" t="s">
        <v>67</v>
      </c>
      <c r="B21" t="s">
        <v>201</v>
      </c>
      <c r="S21" t="s">
        <v>31</v>
      </c>
      <c r="T21" s="66">
        <f>VLOOKUP(MAX(A34:A39),$A$34:$H$39,5,0)</f>
        <v>2522.2013847819999</v>
      </c>
      <c r="U21" s="66">
        <f>VLOOKUP(MAX(A34:A39)-1,$A$34:$H$39,5,0)</f>
        <v>1745.021955878</v>
      </c>
      <c r="V21" s="190">
        <f t="shared" si="0"/>
        <v>0.4453694271789066</v>
      </c>
    </row>
    <row r="22" spans="1:22" ht="15.75" x14ac:dyDescent="0.25">
      <c r="S22" t="s">
        <v>11</v>
      </c>
      <c r="T22" s="66">
        <f>VLOOKUP(MAX(A34:A39),$A$34:$H$39,6,0)</f>
        <v>2748.2411374320004</v>
      </c>
      <c r="U22" s="66">
        <f>VLOOKUP(MAX(A34:A39)-1,$A$34:$H$39,6,0)</f>
        <v>2507.6279715430001</v>
      </c>
      <c r="V22" s="190">
        <f t="shared" si="0"/>
        <v>9.5952497188386943E-2</v>
      </c>
    </row>
    <row r="23" spans="1:22" ht="15.75" x14ac:dyDescent="0.25">
      <c r="A23" s="67" t="s">
        <v>172</v>
      </c>
      <c r="B23" t="s">
        <v>94</v>
      </c>
      <c r="C23" t="s">
        <v>93</v>
      </c>
      <c r="D23" s="71" t="s">
        <v>99</v>
      </c>
      <c r="E23" s="71" t="s">
        <v>100</v>
      </c>
      <c r="F23" t="s">
        <v>107</v>
      </c>
      <c r="G23" t="s">
        <v>103</v>
      </c>
      <c r="H23" t="s">
        <v>108</v>
      </c>
      <c r="S23" t="s">
        <v>91</v>
      </c>
      <c r="T23" s="66">
        <f>VLOOKUP(MAX(A34:A39),$A$34:$H$39,7,0)</f>
        <v>5026.7202651850002</v>
      </c>
      <c r="U23" s="66">
        <f>VLOOKUP(MAX(A34:A39)-1,$A$34:$H$39,7,0)</f>
        <v>4147.9663444630005</v>
      </c>
      <c r="V23" s="190">
        <f t="shared" si="0"/>
        <v>0.21185174800056483</v>
      </c>
    </row>
    <row r="24" spans="1:22" ht="15.75" x14ac:dyDescent="0.25">
      <c r="A24" s="68">
        <v>2020</v>
      </c>
      <c r="B24" s="66">
        <v>17179.573436076</v>
      </c>
      <c r="C24" s="66">
        <v>11789.413834630001</v>
      </c>
      <c r="D24" s="66">
        <v>7089.7466571119994</v>
      </c>
      <c r="E24" s="66">
        <v>4711.8300535053004</v>
      </c>
      <c r="F24" s="66">
        <v>1540.2683681690003</v>
      </c>
      <c r="G24" s="66">
        <v>662.49512145699998</v>
      </c>
      <c r="H24" s="66">
        <v>3187.39611182</v>
      </c>
      <c r="S24" t="s">
        <v>39</v>
      </c>
      <c r="T24" s="66">
        <f>VLOOKUP(MAX(A34:A39),$A$34:$H$39,8,0)</f>
        <v>1049.3764181839999</v>
      </c>
      <c r="U24" s="66">
        <f>VLOOKUP(MAX(A34:A39)-1,$A$34:$H$39,8,0)</f>
        <v>1095.5457249540002</v>
      </c>
      <c r="V24" s="190">
        <f t="shared" si="0"/>
        <v>-4.2142747416534232E-2</v>
      </c>
    </row>
    <row r="25" spans="1:22" ht="15.75" x14ac:dyDescent="0.25">
      <c r="A25" s="68">
        <v>2021</v>
      </c>
      <c r="B25" s="66">
        <v>21067.885218891002</v>
      </c>
      <c r="C25" s="66">
        <v>14930.355722591001</v>
      </c>
      <c r="D25" s="66">
        <v>9393.3912284920007</v>
      </c>
      <c r="E25" s="66">
        <v>5511.6910308759998</v>
      </c>
      <c r="F25" s="66">
        <v>1707.779035435</v>
      </c>
      <c r="G25" s="66">
        <v>1069.4965441010002</v>
      </c>
      <c r="H25" s="66">
        <v>3360.2539167640002</v>
      </c>
      <c r="S25" t="s">
        <v>125</v>
      </c>
      <c r="T25" s="66">
        <f>VLOOKUP(MAX(A44:A49),$A$44:$F$49,2,0)</f>
        <v>3697.3440624619998</v>
      </c>
      <c r="U25" s="66">
        <f>VLOOKUP(MAX(A44:A49)-1,$A$44:$F$49,2,0)</f>
        <v>4071.5777152319724</v>
      </c>
      <c r="V25" s="191">
        <f t="shared" si="0"/>
        <v>-9.1913670558207983E-2</v>
      </c>
    </row>
    <row r="26" spans="1:22" ht="15.75" x14ac:dyDescent="0.25">
      <c r="A26" s="68">
        <v>2022</v>
      </c>
      <c r="B26" s="66">
        <v>23222.786888499999</v>
      </c>
      <c r="C26" s="66">
        <v>17791.724059290002</v>
      </c>
      <c r="D26" s="66">
        <v>11052.846654257999</v>
      </c>
      <c r="E26" s="66">
        <v>6725.2843416209998</v>
      </c>
      <c r="F26" s="66">
        <v>1415.331629751</v>
      </c>
      <c r="G26" s="66">
        <v>769.70763533200011</v>
      </c>
      <c r="H26" s="66">
        <v>3246.0235641270001</v>
      </c>
      <c r="I26" s="169"/>
      <c r="S26" t="s">
        <v>126</v>
      </c>
      <c r="T26" s="66">
        <f>VLOOKUP(MAX(A44:A49),$A$44:$F$49,3,0)</f>
        <v>508.07231085071243</v>
      </c>
      <c r="U26" s="65">
        <f>VLOOKUP(MAX(A44:A49)-1,$A$44:$F$49,3,0)</f>
        <v>559.49780805865521</v>
      </c>
      <c r="V26" s="190">
        <f t="shared" si="0"/>
        <v>-9.1913670558208094E-2</v>
      </c>
    </row>
    <row r="27" spans="1:22" ht="15.75" x14ac:dyDescent="0.25">
      <c r="A27" s="68">
        <v>2023</v>
      </c>
      <c r="B27" s="66">
        <v>24225.492890856003</v>
      </c>
      <c r="C27" s="66">
        <v>18391.313333421</v>
      </c>
      <c r="D27" s="66">
        <v>11527.411537161999</v>
      </c>
      <c r="E27" s="66">
        <v>6859.8926311810001</v>
      </c>
      <c r="F27" s="66">
        <v>1225.6583437740003</v>
      </c>
      <c r="G27" s="66">
        <v>943.75936108100007</v>
      </c>
      <c r="H27" s="66">
        <v>3664.7618525800003</v>
      </c>
      <c r="S27" t="s">
        <v>127</v>
      </c>
      <c r="T27" s="184">
        <f>VLOOKUP(MAX(A44:A49),$A$44:$F$49,4,0)/100</f>
        <v>1.1562609180688405E-2</v>
      </c>
      <c r="U27" s="184">
        <f>VLOOKUP(MAX(A44:A49)-1,$A$44:$F$49,4,0)/100</f>
        <v>1.3975517362732342E-2</v>
      </c>
      <c r="V27" s="190">
        <f t="shared" si="0"/>
        <v>-0.17265251220525779</v>
      </c>
    </row>
    <row r="28" spans="1:22" ht="15.75" x14ac:dyDescent="0.25">
      <c r="S28" t="s">
        <v>128</v>
      </c>
      <c r="T28" s="184">
        <f>ABS(VLOOKUP(MAX(A54:A120),$A$54:$E$120,4,0))/100</f>
        <v>2.5034264701897749E-2</v>
      </c>
      <c r="U28" s="184">
        <f>ABS(VLOOKUP(MAX(A54:A120)-1,$A$54:$E$120,4,0))/100</f>
        <v>2.917217992139708E-2</v>
      </c>
      <c r="V28" s="190">
        <f t="shared" si="0"/>
        <v>-0.14184456666072709</v>
      </c>
    </row>
    <row r="29" spans="1:22" ht="15.75" x14ac:dyDescent="0.25">
      <c r="S29" t="s">
        <v>129</v>
      </c>
      <c r="T29" s="66">
        <f>VLOOKUP(MAX(A44:A49),$A$44:$F$49,5,0)</f>
        <v>404.85459085707407</v>
      </c>
      <c r="U29" s="65">
        <f>VLOOKUP(MAX(A44:A49)-1,$A$44:$F$49,5,0)</f>
        <v>428.31581244449649</v>
      </c>
      <c r="V29" s="190">
        <f t="shared" si="0"/>
        <v>-5.4775520552285628E-2</v>
      </c>
    </row>
    <row r="30" spans="1:22" ht="15.75" x14ac:dyDescent="0.25">
      <c r="S30" t="s">
        <v>130</v>
      </c>
      <c r="T30" s="194">
        <f>VLOOKUP(MAX(A44:A49),$A$44:$F$49,6,0)</f>
        <v>103.21771999363831</v>
      </c>
      <c r="U30" s="66">
        <f>VLOOKUP(MAX(A44:A49)-1,$A$44:$F$49,6,0)</f>
        <v>131.18199561415869</v>
      </c>
      <c r="V30" s="190">
        <f t="shared" si="0"/>
        <v>-0.21317159789801332</v>
      </c>
    </row>
    <row r="31" spans="1:22" x14ac:dyDescent="0.25">
      <c r="A31" s="67" t="s">
        <v>67</v>
      </c>
      <c r="B31" t="s">
        <v>201</v>
      </c>
      <c r="S31" t="s">
        <v>131</v>
      </c>
      <c r="T31" s="186">
        <f>+T29/T26</f>
        <v>0.79684442983950177</v>
      </c>
      <c r="U31" s="186">
        <f>+U29/U26</f>
        <v>0.76553617596942181</v>
      </c>
      <c r="V31" s="192"/>
    </row>
    <row r="32" spans="1:22" x14ac:dyDescent="0.25">
      <c r="S32" t="s">
        <v>132</v>
      </c>
      <c r="T32" s="186">
        <f>+T30/T26</f>
        <v>0.20315557016049809</v>
      </c>
      <c r="U32" s="186">
        <f>+U30/U26</f>
        <v>0.23446382403057808</v>
      </c>
      <c r="V32" s="192"/>
    </row>
    <row r="33" spans="1:10" x14ac:dyDescent="0.25">
      <c r="A33" s="67" t="s">
        <v>172</v>
      </c>
      <c r="B33" t="s">
        <v>109</v>
      </c>
      <c r="C33" t="s">
        <v>110</v>
      </c>
      <c r="D33" t="s">
        <v>111</v>
      </c>
      <c r="E33" t="s">
        <v>102</v>
      </c>
      <c r="F33" t="s">
        <v>103</v>
      </c>
      <c r="G33" t="s">
        <v>112</v>
      </c>
      <c r="H33" t="s">
        <v>104</v>
      </c>
    </row>
    <row r="34" spans="1:10" x14ac:dyDescent="0.25">
      <c r="A34" s="68">
        <v>2020</v>
      </c>
      <c r="B34" s="66">
        <v>20355.264708907998</v>
      </c>
      <c r="C34" s="66">
        <v>9353.8046616850006</v>
      </c>
      <c r="D34" s="66">
        <v>1886.6891262079998</v>
      </c>
      <c r="E34" s="66">
        <v>1284.2632773799999</v>
      </c>
      <c r="F34" s="66">
        <v>2287.0774025070004</v>
      </c>
      <c r="G34" s="66">
        <v>4692.1367522330002</v>
      </c>
      <c r="H34" s="66">
        <v>851.293488895</v>
      </c>
    </row>
    <row r="35" spans="1:10" x14ac:dyDescent="0.25">
      <c r="A35" s="68">
        <v>2021</v>
      </c>
      <c r="B35" s="66">
        <v>20123.447989761</v>
      </c>
      <c r="C35" s="66">
        <v>9454.7427657339995</v>
      </c>
      <c r="D35" s="66">
        <v>2160.1732197430001</v>
      </c>
      <c r="E35" s="66">
        <v>1543.1246125910002</v>
      </c>
      <c r="F35" s="66">
        <v>2514.917218776</v>
      </c>
      <c r="G35" s="66">
        <v>3599.1494452709999</v>
      </c>
      <c r="H35" s="66">
        <v>851.340727646</v>
      </c>
    </row>
    <row r="36" spans="1:10" x14ac:dyDescent="0.25">
      <c r="A36" s="68">
        <v>2022</v>
      </c>
      <c r="B36" s="66">
        <v>21783.521675817003</v>
      </c>
      <c r="C36" s="66">
        <v>10072.534209759</v>
      </c>
      <c r="D36" s="66">
        <v>2214.8254692200003</v>
      </c>
      <c r="E36" s="66">
        <v>1745.021955878</v>
      </c>
      <c r="F36" s="66">
        <v>2507.6279715430001</v>
      </c>
      <c r="G36" s="66">
        <v>4147.9663444630005</v>
      </c>
      <c r="H36" s="66">
        <v>1095.5457249540002</v>
      </c>
    </row>
    <row r="37" spans="1:10" x14ac:dyDescent="0.25">
      <c r="A37" s="68">
        <v>2023</v>
      </c>
      <c r="B37" s="66">
        <v>25261.694790174999</v>
      </c>
      <c r="C37" s="66">
        <v>10889.474642641</v>
      </c>
      <c r="D37" s="66">
        <v>3025.6809419509996</v>
      </c>
      <c r="E37" s="66">
        <v>2522.2013847819999</v>
      </c>
      <c r="F37" s="66">
        <v>2748.2411374320004</v>
      </c>
      <c r="G37" s="66">
        <v>5026.7202651850002</v>
      </c>
      <c r="H37" s="66">
        <v>1049.3764181839999</v>
      </c>
    </row>
    <row r="41" spans="1:10" x14ac:dyDescent="0.25">
      <c r="A41" s="67" t="s">
        <v>67</v>
      </c>
      <c r="B41" t="s">
        <v>201</v>
      </c>
    </row>
    <row r="43" spans="1:10" ht="30" x14ac:dyDescent="0.25">
      <c r="A43" s="67" t="s">
        <v>172</v>
      </c>
      <c r="B43" t="s">
        <v>113</v>
      </c>
      <c r="C43" t="s">
        <v>133</v>
      </c>
      <c r="D43" s="70" t="s">
        <v>114</v>
      </c>
      <c r="E43" t="s">
        <v>115</v>
      </c>
      <c r="F43" t="s">
        <v>116</v>
      </c>
    </row>
    <row r="44" spans="1:10" x14ac:dyDescent="0.25">
      <c r="A44" s="68">
        <v>2020</v>
      </c>
      <c r="B44" s="66">
        <v>4116.3721996318673</v>
      </c>
      <c r="C44" s="65">
        <v>565.65326365541284</v>
      </c>
      <c r="D44" s="66">
        <v>1.7157646886992273</v>
      </c>
      <c r="E44" s="65">
        <v>480.69366340874546</v>
      </c>
      <c r="F44" s="65">
        <v>84.959600246667364</v>
      </c>
    </row>
    <row r="45" spans="1:10" x14ac:dyDescent="0.25">
      <c r="A45" s="68">
        <v>2021</v>
      </c>
      <c r="B45" s="66">
        <v>3449.8591411369994</v>
      </c>
      <c r="C45" s="65">
        <v>474.06405147477244</v>
      </c>
      <c r="D45" s="66">
        <v>1.2747328363599413</v>
      </c>
      <c r="E45" s="65">
        <v>377.97072074134866</v>
      </c>
      <c r="F45" s="65">
        <v>96.093330733423684</v>
      </c>
    </row>
    <row r="46" spans="1:10" x14ac:dyDescent="0.25">
      <c r="A46" s="68">
        <v>2022</v>
      </c>
      <c r="B46" s="66">
        <v>4071.5777152319724</v>
      </c>
      <c r="C46" s="65">
        <v>559.49780805865521</v>
      </c>
      <c r="D46" s="66">
        <v>1.3975517362732341</v>
      </c>
      <c r="E46" s="65">
        <v>428.31581244449649</v>
      </c>
      <c r="F46" s="65">
        <v>131.18199561415869</v>
      </c>
      <c r="I46" s="169"/>
    </row>
    <row r="47" spans="1:10" x14ac:dyDescent="0.25">
      <c r="A47" s="68">
        <v>2023</v>
      </c>
      <c r="B47" s="66">
        <v>3697.3440624619998</v>
      </c>
      <c r="C47" s="65">
        <v>508.07231085071243</v>
      </c>
      <c r="D47" s="66">
        <v>1.1562609180688406</v>
      </c>
      <c r="E47" s="65">
        <v>404.85459085707407</v>
      </c>
      <c r="F47" s="65">
        <v>103.21771999363831</v>
      </c>
      <c r="J47" s="169"/>
    </row>
    <row r="51" spans="1:14" x14ac:dyDescent="0.25">
      <c r="A51" s="67" t="s">
        <v>67</v>
      </c>
      <c r="B51" t="s">
        <v>201</v>
      </c>
    </row>
    <row r="52" spans="1:14" x14ac:dyDescent="0.25">
      <c r="J52" s="67" t="s">
        <v>67</v>
      </c>
      <c r="K52" t="s">
        <v>201</v>
      </c>
    </row>
    <row r="53" spans="1:14" ht="45" x14ac:dyDescent="0.25">
      <c r="A53" s="67" t="s">
        <v>68</v>
      </c>
      <c r="B53" s="67" t="s">
        <v>95</v>
      </c>
      <c r="C53" s="70" t="s">
        <v>117</v>
      </c>
      <c r="D53" s="70" t="s">
        <v>118</v>
      </c>
      <c r="E53" s="70" t="s">
        <v>119</v>
      </c>
    </row>
    <row r="54" spans="1:14" x14ac:dyDescent="0.25">
      <c r="A54">
        <v>2020</v>
      </c>
      <c r="B54" s="69">
        <v>7</v>
      </c>
      <c r="C54" s="66">
        <v>-1.6975127615407621</v>
      </c>
      <c r="D54" s="66">
        <v>3.4698949160249968</v>
      </c>
      <c r="E54" s="66">
        <v>-5.1674076775657589</v>
      </c>
      <c r="J54" s="67" t="s">
        <v>68</v>
      </c>
      <c r="K54" s="67" t="s">
        <v>95</v>
      </c>
      <c r="L54" t="s">
        <v>173</v>
      </c>
      <c r="M54" t="s">
        <v>174</v>
      </c>
      <c r="N54" t="s">
        <v>106</v>
      </c>
    </row>
    <row r="55" spans="1:14" x14ac:dyDescent="0.25">
      <c r="A55">
        <v>2020</v>
      </c>
      <c r="B55" s="69">
        <v>6</v>
      </c>
      <c r="C55" s="66">
        <v>-1.4093502337168433</v>
      </c>
      <c r="D55" s="66">
        <v>3.3880850450356568</v>
      </c>
      <c r="E55" s="66">
        <v>-4.7974352787525003</v>
      </c>
      <c r="J55">
        <v>2020</v>
      </c>
      <c r="K55" s="69">
        <v>7</v>
      </c>
      <c r="L55" s="66">
        <v>-0.11743914116927993</v>
      </c>
      <c r="M55" s="66">
        <v>0.298025037697974</v>
      </c>
      <c r="N55" s="66">
        <v>-0.41546417886725395</v>
      </c>
    </row>
    <row r="56" spans="1:14" x14ac:dyDescent="0.25">
      <c r="A56">
        <v>2020</v>
      </c>
      <c r="B56" s="69">
        <v>5</v>
      </c>
      <c r="C56" s="66">
        <v>-1.3109146075027429</v>
      </c>
      <c r="D56" s="66">
        <v>3.3136904535350111</v>
      </c>
      <c r="E56" s="66">
        <v>-4.6246050610377551</v>
      </c>
      <c r="J56">
        <v>2020</v>
      </c>
      <c r="K56" s="69">
        <v>6</v>
      </c>
      <c r="L56" s="66">
        <v>-8.9504482276531058E-2</v>
      </c>
      <c r="M56" s="66">
        <v>0.26426590676140588</v>
      </c>
      <c r="N56" s="66">
        <v>-0.35377038903793695</v>
      </c>
    </row>
    <row r="57" spans="1:14" x14ac:dyDescent="0.25">
      <c r="A57">
        <v>2020</v>
      </c>
      <c r="B57" s="69">
        <v>4</v>
      </c>
      <c r="C57" s="66">
        <v>-0.95829151148297043</v>
      </c>
      <c r="D57" s="66">
        <v>3.2919249786804481</v>
      </c>
      <c r="E57" s="66">
        <v>-4.2502164901634192</v>
      </c>
      <c r="J57">
        <v>2020</v>
      </c>
      <c r="K57" s="69">
        <v>5</v>
      </c>
      <c r="L57" s="66">
        <v>-0.27699748685178771</v>
      </c>
      <c r="M57" s="66">
        <v>0.22220639520272079</v>
      </c>
      <c r="N57" s="66">
        <v>-0.4992038820545085</v>
      </c>
    </row>
    <row r="58" spans="1:14" x14ac:dyDescent="0.25">
      <c r="A58">
        <v>2020</v>
      </c>
      <c r="B58" s="69">
        <v>3</v>
      </c>
      <c r="C58" s="66">
        <v>-5.8799023220565363E-2</v>
      </c>
      <c r="D58" s="66">
        <v>3.1995447792832183</v>
      </c>
      <c r="E58" s="66">
        <v>-3.2583438025037839</v>
      </c>
      <c r="J58">
        <v>2020</v>
      </c>
      <c r="K58" s="69">
        <v>4</v>
      </c>
      <c r="L58" s="66">
        <v>-0.72295739495844846</v>
      </c>
      <c r="M58" s="66">
        <v>0.2606108596327496</v>
      </c>
      <c r="N58" s="66">
        <v>-0.98356825459119823</v>
      </c>
    </row>
    <row r="59" spans="1:14" x14ac:dyDescent="0.25">
      <c r="A59">
        <v>2020</v>
      </c>
      <c r="B59" s="69">
        <v>2</v>
      </c>
      <c r="C59" s="66">
        <v>-6.2779198158112264E-4</v>
      </c>
      <c r="D59" s="66">
        <v>2.9842337657691944</v>
      </c>
      <c r="E59" s="66">
        <v>-2.9848615577507758</v>
      </c>
      <c r="J59">
        <v>2020</v>
      </c>
      <c r="K59" s="69">
        <v>3</v>
      </c>
      <c r="L59" s="66">
        <v>-0.2069146937467683</v>
      </c>
      <c r="M59" s="66">
        <v>0.45307918220756482</v>
      </c>
      <c r="N59" s="66">
        <v>-0.65999387595433312</v>
      </c>
    </row>
    <row r="60" spans="1:14" x14ac:dyDescent="0.25">
      <c r="A60">
        <v>2020</v>
      </c>
      <c r="B60" s="69">
        <v>1</v>
      </c>
      <c r="C60" s="66">
        <v>-3.1293470893793744E-2</v>
      </c>
      <c r="D60" s="66">
        <v>2.9310159955268529</v>
      </c>
      <c r="E60" s="66">
        <v>-2.9623094664206469</v>
      </c>
      <c r="J60">
        <v>2020</v>
      </c>
      <c r="K60" s="69">
        <v>2</v>
      </c>
      <c r="L60" s="66">
        <v>3.8930615651901368E-2</v>
      </c>
      <c r="M60" s="66">
        <v>0.13748521001957667</v>
      </c>
      <c r="N60" s="66">
        <v>-9.8554594367675288E-2</v>
      </c>
    </row>
    <row r="61" spans="1:14" x14ac:dyDescent="0.25">
      <c r="A61">
        <v>2021</v>
      </c>
      <c r="B61" s="69">
        <v>7</v>
      </c>
      <c r="C61" s="66">
        <v>-0.7006592172978362</v>
      </c>
      <c r="D61" s="66">
        <v>2.9731574892565908</v>
      </c>
      <c r="E61" s="66">
        <v>-3.6738167065544274</v>
      </c>
      <c r="J61">
        <v>2020</v>
      </c>
      <c r="K61" s="69">
        <v>1</v>
      </c>
      <c r="L61" s="66">
        <v>5.1207588989923988E-2</v>
      </c>
      <c r="M61" s="66">
        <v>8.0092097177235491E-2</v>
      </c>
      <c r="N61" s="66">
        <v>-2.8884508187311492E-2</v>
      </c>
    </row>
    <row r="62" spans="1:14" x14ac:dyDescent="0.25">
      <c r="A62">
        <v>2021</v>
      </c>
      <c r="B62" s="69">
        <v>6</v>
      </c>
      <c r="C62" s="66">
        <v>-0.83632146645358507</v>
      </c>
      <c r="D62" s="66">
        <v>2.9896673529531022</v>
      </c>
      <c r="E62" s="66">
        <v>-3.8259888194066871</v>
      </c>
      <c r="J62">
        <v>2021</v>
      </c>
      <c r="K62" s="69">
        <v>7</v>
      </c>
      <c r="L62" s="66">
        <v>3.1553413938215272E-2</v>
      </c>
      <c r="M62" s="66">
        <v>0.24768688733110786</v>
      </c>
      <c r="N62" s="66">
        <v>-0.2161334733928926</v>
      </c>
    </row>
    <row r="63" spans="1:14" x14ac:dyDescent="0.25">
      <c r="A63">
        <v>2021</v>
      </c>
      <c r="B63" s="69">
        <v>5</v>
      </c>
      <c r="C63" s="66">
        <v>-0.97443141858634374</v>
      </c>
      <c r="D63" s="66">
        <v>3.0012480486743227</v>
      </c>
      <c r="E63" s="66">
        <v>-3.975679467260667</v>
      </c>
      <c r="J63">
        <v>2021</v>
      </c>
      <c r="K63" s="69">
        <v>6</v>
      </c>
      <c r="L63" s="66">
        <v>5.8764962857619951E-2</v>
      </c>
      <c r="M63" s="66">
        <v>0.22268886267905902</v>
      </c>
      <c r="N63" s="66">
        <v>-0.16392389982143904</v>
      </c>
    </row>
    <row r="64" spans="1:14" x14ac:dyDescent="0.25">
      <c r="A64">
        <v>2021</v>
      </c>
      <c r="B64" s="69">
        <v>4</v>
      </c>
      <c r="C64" s="66">
        <v>-1.3297035091791309</v>
      </c>
      <c r="D64" s="66">
        <v>3.0329529786113696</v>
      </c>
      <c r="E64" s="66">
        <v>-4.3626564877905016</v>
      </c>
      <c r="J64">
        <v>2021</v>
      </c>
      <c r="K64" s="69">
        <v>5</v>
      </c>
      <c r="L64" s="66">
        <v>0.10971609088774843</v>
      </c>
      <c r="M64" s="66">
        <v>0.16527921650776317</v>
      </c>
      <c r="N64" s="66">
        <v>-5.5563125620014746E-2</v>
      </c>
    </row>
    <row r="65" spans="1:14" x14ac:dyDescent="0.25">
      <c r="A65">
        <v>2021</v>
      </c>
      <c r="B65" s="69">
        <v>3</v>
      </c>
      <c r="C65" s="66">
        <v>-2.0043169186396441</v>
      </c>
      <c r="D65" s="66">
        <v>3.0525838941905574</v>
      </c>
      <c r="E65" s="66">
        <v>-5.0569008128302011</v>
      </c>
      <c r="J65">
        <v>2021</v>
      </c>
      <c r="K65" s="69">
        <v>4</v>
      </c>
      <c r="L65" s="66">
        <v>3.3717609715727112E-2</v>
      </c>
      <c r="M65" s="66">
        <v>0.21139847352624766</v>
      </c>
      <c r="N65" s="66">
        <v>-0.17768086381052053</v>
      </c>
    </row>
    <row r="66" spans="1:14" x14ac:dyDescent="0.25">
      <c r="A66">
        <v>2021</v>
      </c>
      <c r="B66" s="69">
        <v>2</v>
      </c>
      <c r="C66" s="66">
        <v>-1.9847836907823997</v>
      </c>
      <c r="D66" s="66">
        <v>3.2512423013525025</v>
      </c>
      <c r="E66" s="66">
        <v>-5.2360259921349019</v>
      </c>
      <c r="J66">
        <v>2021</v>
      </c>
      <c r="K66" s="69">
        <v>3</v>
      </c>
      <c r="L66" s="66">
        <v>-0.20296140640904442</v>
      </c>
      <c r="M66" s="66">
        <v>0.20299257096425563</v>
      </c>
      <c r="N66" s="66">
        <v>-0.40595397737330002</v>
      </c>
    </row>
    <row r="67" spans="1:14" x14ac:dyDescent="0.25">
      <c r="A67">
        <v>2021</v>
      </c>
      <c r="B67" s="69">
        <v>1</v>
      </c>
      <c r="C67" s="66">
        <v>-1.954756789721197</v>
      </c>
      <c r="D67" s="66">
        <v>3.2782045948525083</v>
      </c>
      <c r="E67" s="66">
        <v>-5.2329613845737057</v>
      </c>
      <c r="J67">
        <v>2021</v>
      </c>
      <c r="K67" s="69">
        <v>2</v>
      </c>
      <c r="L67" s="66">
        <v>4.4847703412539928E-3</v>
      </c>
      <c r="M67" s="66">
        <v>9.4917217302481732E-2</v>
      </c>
      <c r="N67" s="66">
        <v>-9.0432446961227736E-2</v>
      </c>
    </row>
    <row r="68" spans="1:14" x14ac:dyDescent="0.25">
      <c r="A68">
        <v>2022</v>
      </c>
      <c r="B68" s="69">
        <v>7</v>
      </c>
      <c r="C68" s="66">
        <v>-0.49926507938285486</v>
      </c>
      <c r="D68" s="66">
        <v>2.9172179921397081</v>
      </c>
      <c r="E68" s="66">
        <v>-3.4164830715225629</v>
      </c>
      <c r="J68">
        <v>2021</v>
      </c>
      <c r="K68" s="69">
        <v>1</v>
      </c>
      <c r="L68" s="66">
        <v>0.31369682060727588</v>
      </c>
      <c r="M68" s="66">
        <v>0.12976960804902621</v>
      </c>
      <c r="N68" s="66">
        <v>0.1839272125582497</v>
      </c>
    </row>
    <row r="69" spans="1:14" x14ac:dyDescent="0.25">
      <c r="A69">
        <v>2022</v>
      </c>
      <c r="B69" s="69">
        <v>6</v>
      </c>
      <c r="C69" s="66">
        <v>-0.55302210163937771</v>
      </c>
      <c r="D69" s="66">
        <v>2.9390131050909569</v>
      </c>
      <c r="E69" s="66">
        <v>-3.4920352067303346</v>
      </c>
      <c r="J69">
        <v>2022</v>
      </c>
      <c r="K69" s="69">
        <v>7</v>
      </c>
      <c r="L69" s="66">
        <v>8.3068229772646274E-2</v>
      </c>
      <c r="M69" s="66">
        <v>0.20829098067401092</v>
      </c>
      <c r="N69" s="66">
        <v>-0.12522275090136467</v>
      </c>
    </row>
    <row r="70" spans="1:14" x14ac:dyDescent="0.25">
      <c r="A70">
        <v>2022</v>
      </c>
      <c r="B70" s="69">
        <v>5</v>
      </c>
      <c r="C70" s="66">
        <v>-0.49129999078001546</v>
      </c>
      <c r="D70" s="66">
        <v>2.8899568933125375</v>
      </c>
      <c r="E70" s="66">
        <v>-3.3812568840925539</v>
      </c>
      <c r="J70">
        <v>2022</v>
      </c>
      <c r="K70" s="69">
        <v>6</v>
      </c>
      <c r="L70" s="66">
        <v>-7.1330250517296096E-3</v>
      </c>
      <c r="M70" s="66">
        <v>0.2559206568839939</v>
      </c>
      <c r="N70" s="66">
        <v>-0.26305368193572354</v>
      </c>
    </row>
    <row r="71" spans="1:14" x14ac:dyDescent="0.25">
      <c r="A71">
        <v>2022</v>
      </c>
      <c r="B71" s="69">
        <v>4</v>
      </c>
      <c r="C71" s="66">
        <v>-0.7021898135317346</v>
      </c>
      <c r="D71" s="66">
        <v>2.8903466506910434</v>
      </c>
      <c r="E71" s="66">
        <v>-3.5925364642227779</v>
      </c>
      <c r="J71">
        <v>2022</v>
      </c>
      <c r="K71" s="69">
        <v>5</v>
      </c>
      <c r="L71" s="66">
        <v>0.312809415800057</v>
      </c>
      <c r="M71" s="66">
        <v>0.15314460890741921</v>
      </c>
      <c r="N71" s="66">
        <v>0.15966480689263782</v>
      </c>
    </row>
    <row r="72" spans="1:14" x14ac:dyDescent="0.25">
      <c r="A72">
        <v>2022</v>
      </c>
      <c r="B72" s="69">
        <v>3</v>
      </c>
      <c r="C72" s="66">
        <v>-0.90267441338377652</v>
      </c>
      <c r="D72" s="66">
        <v>2.868574759334737</v>
      </c>
      <c r="E72" s="66">
        <v>-3.7712491727185138</v>
      </c>
      <c r="J72">
        <v>2022</v>
      </c>
      <c r="K72" s="69">
        <v>4</v>
      </c>
      <c r="L72" s="66">
        <v>0.23180621396519407</v>
      </c>
      <c r="M72" s="66">
        <v>0.21814824981477998</v>
      </c>
      <c r="N72" s="66">
        <v>1.3657964150414113E-2</v>
      </c>
    </row>
    <row r="73" spans="1:14" x14ac:dyDescent="0.25">
      <c r="A73">
        <v>2022</v>
      </c>
      <c r="B73" s="69">
        <v>2</v>
      </c>
      <c r="C73" s="66">
        <v>-0.84277061611650861</v>
      </c>
      <c r="D73" s="66">
        <v>2.7884807173925124</v>
      </c>
      <c r="E73" s="66">
        <v>-3.6312513335090211</v>
      </c>
      <c r="J73">
        <v>2022</v>
      </c>
      <c r="K73" s="69">
        <v>3</v>
      </c>
      <c r="L73" s="66">
        <v>-0.24844263216699014</v>
      </c>
      <c r="M73" s="66">
        <v>0.26866182682329387</v>
      </c>
      <c r="N73" s="66">
        <v>-0.51710445899028401</v>
      </c>
    </row>
    <row r="74" spans="1:14" x14ac:dyDescent="0.25">
      <c r="A74">
        <v>2022</v>
      </c>
      <c r="B74" s="69">
        <v>1</v>
      </c>
      <c r="C74" s="66">
        <v>-0.79323503416014773</v>
      </c>
      <c r="D74" s="66">
        <v>2.6348955896411508</v>
      </c>
      <c r="E74" s="66">
        <v>-3.428130623801299</v>
      </c>
      <c r="J74">
        <v>2022</v>
      </c>
      <c r="K74" s="69">
        <v>2</v>
      </c>
      <c r="L74" s="66">
        <v>-4.5369502355844422E-2</v>
      </c>
      <c r="M74" s="66">
        <v>0.24175746493977907</v>
      </c>
      <c r="N74" s="66">
        <v>-0.28712696729562348</v>
      </c>
    </row>
    <row r="75" spans="1:14" x14ac:dyDescent="0.25">
      <c r="A75">
        <v>2023</v>
      </c>
      <c r="B75" s="69">
        <v>7</v>
      </c>
      <c r="C75" s="66">
        <v>-0.849881635869286</v>
      </c>
      <c r="D75" s="66">
        <v>2.5034264701897748</v>
      </c>
      <c r="E75" s="66">
        <v>-3.3533081060590608</v>
      </c>
      <c r="J75">
        <v>2022</v>
      </c>
      <c r="K75" s="69">
        <v>1</v>
      </c>
      <c r="L75" s="66">
        <v>0.167282963780887</v>
      </c>
      <c r="M75" s="66">
        <v>5.162794822995706E-2</v>
      </c>
      <c r="N75" s="66">
        <v>0.11565501555092991</v>
      </c>
    </row>
    <row r="76" spans="1:14" x14ac:dyDescent="0.25">
      <c r="A76">
        <v>2023</v>
      </c>
      <c r="B76" s="69">
        <v>6</v>
      </c>
      <c r="C76" s="66">
        <v>-0.8272442793162742</v>
      </c>
      <c r="D76" s="66">
        <v>2.5046610134121581</v>
      </c>
      <c r="E76" s="66">
        <v>-3.3319052927284321</v>
      </c>
      <c r="J76">
        <v>2023</v>
      </c>
      <c r="K76" s="69">
        <v>7</v>
      </c>
      <c r="L76" s="66">
        <v>5.3045195853874419E-2</v>
      </c>
      <c r="M76" s="66">
        <v>0.18853708311283349</v>
      </c>
      <c r="N76" s="66">
        <v>-0.13549188725895908</v>
      </c>
    </row>
    <row r="77" spans="1:14" x14ac:dyDescent="0.25">
      <c r="A77">
        <v>2023</v>
      </c>
      <c r="B77" s="69">
        <v>5</v>
      </c>
      <c r="C77" s="66">
        <v>-0.91723689798190455</v>
      </c>
      <c r="D77" s="66">
        <v>2.6339302017485444</v>
      </c>
      <c r="E77" s="66">
        <v>-3.5511670997304492</v>
      </c>
      <c r="J77">
        <v>2023</v>
      </c>
      <c r="K77" s="69">
        <v>6</v>
      </c>
      <c r="L77" s="66">
        <v>8.3493797831543912E-2</v>
      </c>
      <c r="M77" s="66">
        <v>0.10389731322069376</v>
      </c>
      <c r="N77" s="66">
        <v>-2.0403515389149838E-2</v>
      </c>
    </row>
    <row r="78" spans="1:14" x14ac:dyDescent="0.25">
      <c r="A78">
        <v>2023</v>
      </c>
      <c r="B78" s="69">
        <v>4</v>
      </c>
      <c r="C78" s="66">
        <v>-0.80412414292587042</v>
      </c>
      <c r="D78" s="66">
        <v>2.6597286892694307</v>
      </c>
      <c r="E78" s="66">
        <v>-3.4638528321953013</v>
      </c>
      <c r="J78">
        <v>2023</v>
      </c>
      <c r="K78" s="69">
        <v>5</v>
      </c>
      <c r="L78" s="66">
        <v>0.17188447035072407</v>
      </c>
      <c r="M78" s="66">
        <v>0.11372988477246944</v>
      </c>
      <c r="N78" s="66">
        <v>5.8154585578254633E-2</v>
      </c>
    </row>
    <row r="79" spans="1:14" x14ac:dyDescent="0.25">
      <c r="A79">
        <v>2023</v>
      </c>
      <c r="B79" s="69">
        <v>3</v>
      </c>
      <c r="C79" s="66">
        <v>-0.51541397381607923</v>
      </c>
      <c r="D79" s="66">
        <v>2.5811200454418906</v>
      </c>
      <c r="E79" s="66">
        <v>-3.0965340192579696</v>
      </c>
      <c r="J79">
        <v>2023</v>
      </c>
      <c r="K79" s="69">
        <v>4</v>
      </c>
      <c r="L79" s="66">
        <v>-7.7514071821105798E-2</v>
      </c>
      <c r="M79" s="66">
        <v>0.27736111988565221</v>
      </c>
      <c r="N79" s="66">
        <v>-0.35487519170675796</v>
      </c>
    </row>
    <row r="80" spans="1:14" x14ac:dyDescent="0.25">
      <c r="A80">
        <v>2023</v>
      </c>
      <c r="B80" s="69">
        <v>2</v>
      </c>
      <c r="C80" s="66">
        <v>-0.44424553908327269</v>
      </c>
      <c r="D80" s="66">
        <v>2.6332884972808932</v>
      </c>
      <c r="E80" s="66">
        <v>-3.0775340363641659</v>
      </c>
      <c r="J80">
        <v>2023</v>
      </c>
      <c r="K80" s="69">
        <v>3</v>
      </c>
      <c r="L80" s="66">
        <v>-0.29752179004741058</v>
      </c>
      <c r="M80" s="66">
        <v>0.19260638980544051</v>
      </c>
      <c r="N80" s="66">
        <v>-0.49012817985285112</v>
      </c>
    </row>
    <row r="81" spans="1:14" x14ac:dyDescent="0.25">
      <c r="A81">
        <v>2023</v>
      </c>
      <c r="B81" s="69">
        <v>1</v>
      </c>
      <c r="C81" s="66">
        <v>-0.28100054578142658</v>
      </c>
      <c r="D81" s="66">
        <v>2.6860933064212849</v>
      </c>
      <c r="E81" s="66">
        <v>-2.9670938522027108</v>
      </c>
      <c r="J81">
        <v>2023</v>
      </c>
      <c r="K81" s="69">
        <v>2</v>
      </c>
      <c r="L81" s="66">
        <v>-0.20458064893238448</v>
      </c>
      <c r="M81" s="66">
        <v>0.16745776368845433</v>
      </c>
      <c r="N81" s="66">
        <v>-0.37203841262083881</v>
      </c>
    </row>
    <row r="82" spans="1:14" x14ac:dyDescent="0.25">
      <c r="J82">
        <v>2023</v>
      </c>
      <c r="K82" s="69">
        <v>1</v>
      </c>
      <c r="L82" s="66">
        <v>-5.2855713418370594E-2</v>
      </c>
      <c r="M82" s="66">
        <v>0.11267136358329688</v>
      </c>
      <c r="N82" s="66">
        <v>-0.16552707700166749</v>
      </c>
    </row>
  </sheetData>
  <conditionalFormatting sqref="V1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V1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V25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8"/>
  <drawing r:id="rId9"/>
  <extLst>
    <ext xmlns:x14="http://schemas.microsoft.com/office/spreadsheetml/2009/9/main" uri="{A8765BA9-456A-4dab-B4F3-ACF838C121DE}">
      <x14:slicerList>
        <x14:slicer r:id="rId10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S123"/>
  <sheetViews>
    <sheetView workbookViewId="0">
      <pane xSplit="1" ySplit="1" topLeftCell="IG2" activePane="bottomRight" state="frozen"/>
      <selection activeCell="P30" sqref="P30"/>
      <selection pane="topRight" activeCell="P30" sqref="P30"/>
      <selection pane="bottomLeft" activeCell="P30" sqref="P30"/>
      <selection pane="bottomRight" activeCell="IN4" sqref="IN4"/>
    </sheetView>
  </sheetViews>
  <sheetFormatPr baseColWidth="10" defaultColWidth="11.5703125" defaultRowHeight="15" x14ac:dyDescent="0.25"/>
  <cols>
    <col min="1" max="1" width="50.5703125" customWidth="1"/>
    <col min="2" max="12" width="12.5703125" customWidth="1"/>
    <col min="22" max="22" width="12" bestFit="1" customWidth="1"/>
    <col min="34" max="34" width="12" bestFit="1" customWidth="1"/>
    <col min="46" max="46" width="12" bestFit="1" customWidth="1"/>
    <col min="153" max="153" width="8.140625" bestFit="1" customWidth="1"/>
    <col min="154" max="154" width="12" bestFit="1" customWidth="1"/>
    <col min="183" max="183" width="11.42578125" customWidth="1"/>
    <col min="194" max="198" width="12.140625" bestFit="1" customWidth="1"/>
    <col min="242" max="254" width="11.5703125" customWidth="1"/>
    <col min="255" max="255" width="12.5703125" customWidth="1"/>
    <col min="498" max="498" width="50.5703125" customWidth="1"/>
    <col min="499" max="499" width="6" customWidth="1"/>
    <col min="500" max="500" width="12.42578125" customWidth="1"/>
    <col min="501" max="511" width="12.5703125" customWidth="1"/>
    <col min="754" max="754" width="50.5703125" customWidth="1"/>
    <col min="755" max="755" width="6" customWidth="1"/>
    <col min="756" max="756" width="12.42578125" customWidth="1"/>
    <col min="757" max="767" width="12.5703125" customWidth="1"/>
    <col min="1010" max="1010" width="50.5703125" customWidth="1"/>
    <col min="1011" max="1011" width="6" customWidth="1"/>
    <col min="1012" max="1012" width="12.42578125" customWidth="1"/>
    <col min="1013" max="1023" width="12.5703125" customWidth="1"/>
    <col min="1266" max="1266" width="50.5703125" customWidth="1"/>
    <col min="1267" max="1267" width="6" customWidth="1"/>
    <col min="1268" max="1268" width="12.42578125" customWidth="1"/>
    <col min="1269" max="1279" width="12.5703125" customWidth="1"/>
    <col min="1522" max="1522" width="50.5703125" customWidth="1"/>
    <col min="1523" max="1523" width="6" customWidth="1"/>
    <col min="1524" max="1524" width="12.42578125" customWidth="1"/>
    <col min="1525" max="1535" width="12.5703125" customWidth="1"/>
    <col min="1778" max="1778" width="50.5703125" customWidth="1"/>
    <col min="1779" max="1779" width="6" customWidth="1"/>
    <col min="1780" max="1780" width="12.42578125" customWidth="1"/>
    <col min="1781" max="1791" width="12.5703125" customWidth="1"/>
    <col min="2034" max="2034" width="50.5703125" customWidth="1"/>
    <col min="2035" max="2035" width="6" customWidth="1"/>
    <col min="2036" max="2036" width="12.42578125" customWidth="1"/>
    <col min="2037" max="2047" width="12.5703125" customWidth="1"/>
    <col min="2290" max="2290" width="50.5703125" customWidth="1"/>
    <col min="2291" max="2291" width="6" customWidth="1"/>
    <col min="2292" max="2292" width="12.42578125" customWidth="1"/>
    <col min="2293" max="2303" width="12.5703125" customWidth="1"/>
    <col min="2546" max="2546" width="50.5703125" customWidth="1"/>
    <col min="2547" max="2547" width="6" customWidth="1"/>
    <col min="2548" max="2548" width="12.42578125" customWidth="1"/>
    <col min="2549" max="2559" width="12.5703125" customWidth="1"/>
    <col min="2802" max="2802" width="50.5703125" customWidth="1"/>
    <col min="2803" max="2803" width="6" customWidth="1"/>
    <col min="2804" max="2804" width="12.42578125" customWidth="1"/>
    <col min="2805" max="2815" width="12.5703125" customWidth="1"/>
    <col min="3058" max="3058" width="50.5703125" customWidth="1"/>
    <col min="3059" max="3059" width="6" customWidth="1"/>
    <col min="3060" max="3060" width="12.42578125" customWidth="1"/>
    <col min="3061" max="3071" width="12.5703125" customWidth="1"/>
    <col min="3314" max="3314" width="50.5703125" customWidth="1"/>
    <col min="3315" max="3315" width="6" customWidth="1"/>
    <col min="3316" max="3316" width="12.42578125" customWidth="1"/>
    <col min="3317" max="3327" width="12.5703125" customWidth="1"/>
    <col min="3570" max="3570" width="50.5703125" customWidth="1"/>
    <col min="3571" max="3571" width="6" customWidth="1"/>
    <col min="3572" max="3572" width="12.42578125" customWidth="1"/>
    <col min="3573" max="3583" width="12.5703125" customWidth="1"/>
    <col min="3826" max="3826" width="50.5703125" customWidth="1"/>
    <col min="3827" max="3827" width="6" customWidth="1"/>
    <col min="3828" max="3828" width="12.42578125" customWidth="1"/>
    <col min="3829" max="3839" width="12.5703125" customWidth="1"/>
    <col min="4082" max="4082" width="50.5703125" customWidth="1"/>
    <col min="4083" max="4083" width="6" customWidth="1"/>
    <col min="4084" max="4084" width="12.42578125" customWidth="1"/>
    <col min="4085" max="4095" width="12.5703125" customWidth="1"/>
    <col min="4338" max="4338" width="50.5703125" customWidth="1"/>
    <col min="4339" max="4339" width="6" customWidth="1"/>
    <col min="4340" max="4340" width="12.42578125" customWidth="1"/>
    <col min="4341" max="4351" width="12.5703125" customWidth="1"/>
    <col min="4594" max="4594" width="50.5703125" customWidth="1"/>
    <col min="4595" max="4595" width="6" customWidth="1"/>
    <col min="4596" max="4596" width="12.42578125" customWidth="1"/>
    <col min="4597" max="4607" width="12.5703125" customWidth="1"/>
    <col min="4850" max="4850" width="50.5703125" customWidth="1"/>
    <col min="4851" max="4851" width="6" customWidth="1"/>
    <col min="4852" max="4852" width="12.42578125" customWidth="1"/>
    <col min="4853" max="4863" width="12.5703125" customWidth="1"/>
    <col min="5106" max="5106" width="50.5703125" customWidth="1"/>
    <col min="5107" max="5107" width="6" customWidth="1"/>
    <col min="5108" max="5108" width="12.42578125" customWidth="1"/>
    <col min="5109" max="5119" width="12.5703125" customWidth="1"/>
    <col min="5362" max="5362" width="50.5703125" customWidth="1"/>
    <col min="5363" max="5363" width="6" customWidth="1"/>
    <col min="5364" max="5364" width="12.42578125" customWidth="1"/>
    <col min="5365" max="5375" width="12.5703125" customWidth="1"/>
    <col min="5618" max="5618" width="50.5703125" customWidth="1"/>
    <col min="5619" max="5619" width="6" customWidth="1"/>
    <col min="5620" max="5620" width="12.42578125" customWidth="1"/>
    <col min="5621" max="5631" width="12.5703125" customWidth="1"/>
    <col min="5874" max="5874" width="50.5703125" customWidth="1"/>
    <col min="5875" max="5875" width="6" customWidth="1"/>
    <col min="5876" max="5876" width="12.42578125" customWidth="1"/>
    <col min="5877" max="5887" width="12.5703125" customWidth="1"/>
    <col min="6130" max="6130" width="50.5703125" customWidth="1"/>
    <col min="6131" max="6131" width="6" customWidth="1"/>
    <col min="6132" max="6132" width="12.42578125" customWidth="1"/>
    <col min="6133" max="6143" width="12.5703125" customWidth="1"/>
    <col min="6386" max="6386" width="50.5703125" customWidth="1"/>
    <col min="6387" max="6387" width="6" customWidth="1"/>
    <col min="6388" max="6388" width="12.42578125" customWidth="1"/>
    <col min="6389" max="6399" width="12.5703125" customWidth="1"/>
    <col min="6642" max="6642" width="50.5703125" customWidth="1"/>
    <col min="6643" max="6643" width="6" customWidth="1"/>
    <col min="6644" max="6644" width="12.42578125" customWidth="1"/>
    <col min="6645" max="6655" width="12.5703125" customWidth="1"/>
    <col min="6898" max="6898" width="50.5703125" customWidth="1"/>
    <col min="6899" max="6899" width="6" customWidth="1"/>
    <col min="6900" max="6900" width="12.42578125" customWidth="1"/>
    <col min="6901" max="6911" width="12.5703125" customWidth="1"/>
    <col min="7154" max="7154" width="50.5703125" customWidth="1"/>
    <col min="7155" max="7155" width="6" customWidth="1"/>
    <col min="7156" max="7156" width="12.42578125" customWidth="1"/>
    <col min="7157" max="7167" width="12.5703125" customWidth="1"/>
    <col min="7410" max="7410" width="50.5703125" customWidth="1"/>
    <col min="7411" max="7411" width="6" customWidth="1"/>
    <col min="7412" max="7412" width="12.42578125" customWidth="1"/>
    <col min="7413" max="7423" width="12.5703125" customWidth="1"/>
    <col min="7666" max="7666" width="50.5703125" customWidth="1"/>
    <col min="7667" max="7667" width="6" customWidth="1"/>
    <col min="7668" max="7668" width="12.42578125" customWidth="1"/>
    <col min="7669" max="7679" width="12.5703125" customWidth="1"/>
    <col min="7922" max="7922" width="50.5703125" customWidth="1"/>
    <col min="7923" max="7923" width="6" customWidth="1"/>
    <col min="7924" max="7924" width="12.42578125" customWidth="1"/>
    <col min="7925" max="7935" width="12.5703125" customWidth="1"/>
    <col min="8178" max="8178" width="50.5703125" customWidth="1"/>
    <col min="8179" max="8179" width="6" customWidth="1"/>
    <col min="8180" max="8180" width="12.42578125" customWidth="1"/>
    <col min="8181" max="8191" width="12.5703125" customWidth="1"/>
    <col min="8434" max="8434" width="50.5703125" customWidth="1"/>
    <col min="8435" max="8435" width="6" customWidth="1"/>
    <col min="8436" max="8436" width="12.42578125" customWidth="1"/>
    <col min="8437" max="8447" width="12.5703125" customWidth="1"/>
    <col min="8690" max="8690" width="50.5703125" customWidth="1"/>
    <col min="8691" max="8691" width="6" customWidth="1"/>
    <col min="8692" max="8692" width="12.42578125" customWidth="1"/>
    <col min="8693" max="8703" width="12.5703125" customWidth="1"/>
    <col min="8946" max="8946" width="50.5703125" customWidth="1"/>
    <col min="8947" max="8947" width="6" customWidth="1"/>
    <col min="8948" max="8948" width="12.42578125" customWidth="1"/>
    <col min="8949" max="8959" width="12.5703125" customWidth="1"/>
    <col min="9202" max="9202" width="50.5703125" customWidth="1"/>
    <col min="9203" max="9203" width="6" customWidth="1"/>
    <col min="9204" max="9204" width="12.42578125" customWidth="1"/>
    <col min="9205" max="9215" width="12.5703125" customWidth="1"/>
    <col min="9458" max="9458" width="50.5703125" customWidth="1"/>
    <col min="9459" max="9459" width="6" customWidth="1"/>
    <col min="9460" max="9460" width="12.42578125" customWidth="1"/>
    <col min="9461" max="9471" width="12.5703125" customWidth="1"/>
    <col min="9714" max="9714" width="50.5703125" customWidth="1"/>
    <col min="9715" max="9715" width="6" customWidth="1"/>
    <col min="9716" max="9716" width="12.42578125" customWidth="1"/>
    <col min="9717" max="9727" width="12.5703125" customWidth="1"/>
    <col min="9970" max="9970" width="50.5703125" customWidth="1"/>
    <col min="9971" max="9971" width="6" customWidth="1"/>
    <col min="9972" max="9972" width="12.42578125" customWidth="1"/>
    <col min="9973" max="9983" width="12.5703125" customWidth="1"/>
    <col min="10226" max="10226" width="50.5703125" customWidth="1"/>
    <col min="10227" max="10227" width="6" customWidth="1"/>
    <col min="10228" max="10228" width="12.42578125" customWidth="1"/>
    <col min="10229" max="10239" width="12.5703125" customWidth="1"/>
    <col min="10482" max="10482" width="50.5703125" customWidth="1"/>
    <col min="10483" max="10483" width="6" customWidth="1"/>
    <col min="10484" max="10484" width="12.42578125" customWidth="1"/>
    <col min="10485" max="10495" width="12.5703125" customWidth="1"/>
    <col min="10738" max="10738" width="50.5703125" customWidth="1"/>
    <col min="10739" max="10739" width="6" customWidth="1"/>
    <col min="10740" max="10740" width="12.42578125" customWidth="1"/>
    <col min="10741" max="10751" width="12.5703125" customWidth="1"/>
    <col min="10994" max="10994" width="50.5703125" customWidth="1"/>
    <col min="10995" max="10995" width="6" customWidth="1"/>
    <col min="10996" max="10996" width="12.42578125" customWidth="1"/>
    <col min="10997" max="11007" width="12.5703125" customWidth="1"/>
    <col min="11250" max="11250" width="50.5703125" customWidth="1"/>
    <col min="11251" max="11251" width="6" customWidth="1"/>
    <col min="11252" max="11252" width="12.42578125" customWidth="1"/>
    <col min="11253" max="11263" width="12.5703125" customWidth="1"/>
    <col min="11506" max="11506" width="50.5703125" customWidth="1"/>
    <col min="11507" max="11507" width="6" customWidth="1"/>
    <col min="11508" max="11508" width="12.42578125" customWidth="1"/>
    <col min="11509" max="11519" width="12.5703125" customWidth="1"/>
    <col min="11762" max="11762" width="50.5703125" customWidth="1"/>
    <col min="11763" max="11763" width="6" customWidth="1"/>
    <col min="11764" max="11764" width="12.42578125" customWidth="1"/>
    <col min="11765" max="11775" width="12.5703125" customWidth="1"/>
    <col min="12018" max="12018" width="50.5703125" customWidth="1"/>
    <col min="12019" max="12019" width="6" customWidth="1"/>
    <col min="12020" max="12020" width="12.42578125" customWidth="1"/>
    <col min="12021" max="12031" width="12.5703125" customWidth="1"/>
    <col min="12274" max="12274" width="50.5703125" customWidth="1"/>
    <col min="12275" max="12275" width="6" customWidth="1"/>
    <col min="12276" max="12276" width="12.42578125" customWidth="1"/>
    <col min="12277" max="12287" width="12.5703125" customWidth="1"/>
    <col min="12530" max="12530" width="50.5703125" customWidth="1"/>
    <col min="12531" max="12531" width="6" customWidth="1"/>
    <col min="12532" max="12532" width="12.42578125" customWidth="1"/>
    <col min="12533" max="12543" width="12.5703125" customWidth="1"/>
    <col min="12786" max="12786" width="50.5703125" customWidth="1"/>
    <col min="12787" max="12787" width="6" customWidth="1"/>
    <col min="12788" max="12788" width="12.42578125" customWidth="1"/>
    <col min="12789" max="12799" width="12.5703125" customWidth="1"/>
    <col min="13042" max="13042" width="50.5703125" customWidth="1"/>
    <col min="13043" max="13043" width="6" customWidth="1"/>
    <col min="13044" max="13044" width="12.42578125" customWidth="1"/>
    <col min="13045" max="13055" width="12.5703125" customWidth="1"/>
    <col min="13298" max="13298" width="50.5703125" customWidth="1"/>
    <col min="13299" max="13299" width="6" customWidth="1"/>
    <col min="13300" max="13300" width="12.42578125" customWidth="1"/>
    <col min="13301" max="13311" width="12.5703125" customWidth="1"/>
    <col min="13554" max="13554" width="50.5703125" customWidth="1"/>
    <col min="13555" max="13555" width="6" customWidth="1"/>
    <col min="13556" max="13556" width="12.42578125" customWidth="1"/>
    <col min="13557" max="13567" width="12.5703125" customWidth="1"/>
    <col min="13810" max="13810" width="50.5703125" customWidth="1"/>
    <col min="13811" max="13811" width="6" customWidth="1"/>
    <col min="13812" max="13812" width="12.42578125" customWidth="1"/>
    <col min="13813" max="13823" width="12.5703125" customWidth="1"/>
    <col min="14066" max="14066" width="50.5703125" customWidth="1"/>
    <col min="14067" max="14067" width="6" customWidth="1"/>
    <col min="14068" max="14068" width="12.42578125" customWidth="1"/>
    <col min="14069" max="14079" width="12.5703125" customWidth="1"/>
    <col min="14322" max="14322" width="50.5703125" customWidth="1"/>
    <col min="14323" max="14323" width="6" customWidth="1"/>
    <col min="14324" max="14324" width="12.42578125" customWidth="1"/>
    <col min="14325" max="14335" width="12.5703125" customWidth="1"/>
    <col min="14578" max="14578" width="50.5703125" customWidth="1"/>
    <col min="14579" max="14579" width="6" customWidth="1"/>
    <col min="14580" max="14580" width="12.42578125" customWidth="1"/>
    <col min="14581" max="14591" width="12.5703125" customWidth="1"/>
    <col min="14834" max="14834" width="50.5703125" customWidth="1"/>
    <col min="14835" max="14835" width="6" customWidth="1"/>
    <col min="14836" max="14836" width="12.42578125" customWidth="1"/>
    <col min="14837" max="14847" width="12.5703125" customWidth="1"/>
    <col min="15090" max="15090" width="50.5703125" customWidth="1"/>
    <col min="15091" max="15091" width="6" customWidth="1"/>
    <col min="15092" max="15092" width="12.42578125" customWidth="1"/>
    <col min="15093" max="15103" width="12.5703125" customWidth="1"/>
    <col min="15346" max="15346" width="50.5703125" customWidth="1"/>
    <col min="15347" max="15347" width="6" customWidth="1"/>
    <col min="15348" max="15348" width="12.42578125" customWidth="1"/>
    <col min="15349" max="15359" width="12.5703125" customWidth="1"/>
    <col min="15602" max="15602" width="50.5703125" customWidth="1"/>
    <col min="15603" max="15603" width="6" customWidth="1"/>
    <col min="15604" max="15604" width="12.42578125" customWidth="1"/>
    <col min="15605" max="15615" width="12.5703125" customWidth="1"/>
    <col min="15858" max="15858" width="50.5703125" customWidth="1"/>
    <col min="15859" max="15859" width="6" customWidth="1"/>
    <col min="15860" max="15860" width="12.42578125" customWidth="1"/>
    <col min="15861" max="15871" width="12.5703125" customWidth="1"/>
    <col min="16114" max="16114" width="50.5703125" customWidth="1"/>
    <col min="16115" max="16115" width="6" customWidth="1"/>
    <col min="16116" max="16116" width="12.42578125" customWidth="1"/>
    <col min="16117" max="16127" width="12.5703125" customWidth="1"/>
  </cols>
  <sheetData>
    <row r="1" spans="1:253" s="3" customFormat="1" ht="18" customHeight="1" thickBot="1" x14ac:dyDescent="0.25">
      <c r="A1" s="1" t="s">
        <v>0</v>
      </c>
      <c r="B1" s="2">
        <v>37622</v>
      </c>
      <c r="C1" s="2">
        <v>37653</v>
      </c>
      <c r="D1" s="2">
        <v>37681</v>
      </c>
      <c r="E1" s="2">
        <v>37712</v>
      </c>
      <c r="F1" s="2">
        <v>37742</v>
      </c>
      <c r="G1" s="2">
        <v>37773</v>
      </c>
      <c r="H1" s="2">
        <v>37803</v>
      </c>
      <c r="I1" s="2">
        <v>37834</v>
      </c>
      <c r="J1" s="2">
        <v>37865</v>
      </c>
      <c r="K1" s="2">
        <v>37895</v>
      </c>
      <c r="L1" s="2">
        <v>37926</v>
      </c>
      <c r="M1" s="2">
        <v>37956</v>
      </c>
      <c r="N1" s="2">
        <v>37987</v>
      </c>
      <c r="O1" s="2">
        <v>38018</v>
      </c>
      <c r="P1" s="2">
        <v>38047</v>
      </c>
      <c r="Q1" s="2">
        <v>38078</v>
      </c>
      <c r="R1" s="2">
        <v>38108</v>
      </c>
      <c r="S1" s="2">
        <v>38139</v>
      </c>
      <c r="T1" s="2">
        <v>38169</v>
      </c>
      <c r="U1" s="2">
        <v>38200</v>
      </c>
      <c r="V1" s="2">
        <v>38231</v>
      </c>
      <c r="W1" s="2">
        <v>38261</v>
      </c>
      <c r="X1" s="2">
        <v>38292</v>
      </c>
      <c r="Y1" s="2">
        <v>38322</v>
      </c>
      <c r="Z1" s="2">
        <v>38353</v>
      </c>
      <c r="AA1" s="2">
        <v>38384</v>
      </c>
      <c r="AB1" s="2">
        <v>38412</v>
      </c>
      <c r="AC1" s="2">
        <v>38443</v>
      </c>
      <c r="AD1" s="2">
        <v>38473</v>
      </c>
      <c r="AE1" s="2">
        <v>38504</v>
      </c>
      <c r="AF1" s="2">
        <v>38534</v>
      </c>
      <c r="AG1" s="2">
        <v>38565</v>
      </c>
      <c r="AH1" s="2">
        <v>38596</v>
      </c>
      <c r="AI1" s="2">
        <v>38626</v>
      </c>
      <c r="AJ1" s="2">
        <v>38657</v>
      </c>
      <c r="AK1" s="2">
        <v>38687</v>
      </c>
      <c r="AL1" s="2">
        <v>38718</v>
      </c>
      <c r="AM1" s="2">
        <v>38749</v>
      </c>
      <c r="AN1" s="2">
        <v>38777</v>
      </c>
      <c r="AO1" s="2">
        <v>38808</v>
      </c>
      <c r="AP1" s="2">
        <v>38838</v>
      </c>
      <c r="AQ1" s="2">
        <v>38869</v>
      </c>
      <c r="AR1" s="2">
        <v>38899</v>
      </c>
      <c r="AS1" s="2">
        <v>38930</v>
      </c>
      <c r="AT1" s="2">
        <v>38961</v>
      </c>
      <c r="AU1" s="2">
        <v>38991</v>
      </c>
      <c r="AV1" s="2">
        <v>39022</v>
      </c>
      <c r="AW1" s="2">
        <v>39052</v>
      </c>
      <c r="AX1" s="2">
        <v>39083</v>
      </c>
      <c r="AY1" s="2">
        <v>39114</v>
      </c>
      <c r="AZ1" s="2">
        <v>39142</v>
      </c>
      <c r="BA1" s="2">
        <v>39173</v>
      </c>
      <c r="BB1" s="2">
        <v>39203</v>
      </c>
      <c r="BC1" s="2">
        <v>39234</v>
      </c>
      <c r="BD1" s="2">
        <v>39264</v>
      </c>
      <c r="BE1" s="2">
        <v>39295</v>
      </c>
      <c r="BF1" s="2">
        <v>39326</v>
      </c>
      <c r="BG1" s="2">
        <v>39356</v>
      </c>
      <c r="BH1" s="2">
        <v>39387</v>
      </c>
      <c r="BI1" s="2">
        <v>39417</v>
      </c>
      <c r="BJ1" s="2">
        <v>39448</v>
      </c>
      <c r="BK1" s="2">
        <v>39479</v>
      </c>
      <c r="BL1" s="2">
        <v>39508</v>
      </c>
      <c r="BM1" s="2">
        <v>39539</v>
      </c>
      <c r="BN1" s="2">
        <v>39569</v>
      </c>
      <c r="BO1" s="2">
        <v>39600</v>
      </c>
      <c r="BP1" s="2">
        <v>39630</v>
      </c>
      <c r="BQ1" s="2">
        <v>39661</v>
      </c>
      <c r="BR1" s="2">
        <v>39692</v>
      </c>
      <c r="BS1" s="2">
        <v>39722</v>
      </c>
      <c r="BT1" s="2">
        <v>39753</v>
      </c>
      <c r="BU1" s="2">
        <v>39783</v>
      </c>
      <c r="BV1" s="2">
        <v>39814</v>
      </c>
      <c r="BW1" s="2">
        <v>39845</v>
      </c>
      <c r="BX1" s="2">
        <v>39873</v>
      </c>
      <c r="BY1" s="2">
        <v>39904</v>
      </c>
      <c r="BZ1" s="2">
        <v>39934</v>
      </c>
      <c r="CA1" s="2">
        <v>39965</v>
      </c>
      <c r="CB1" s="2">
        <v>39995</v>
      </c>
      <c r="CC1" s="2">
        <v>40026</v>
      </c>
      <c r="CD1" s="2">
        <v>40057</v>
      </c>
      <c r="CE1" s="2">
        <v>40087</v>
      </c>
      <c r="CF1" s="2">
        <v>40118</v>
      </c>
      <c r="CG1" s="2">
        <v>40148</v>
      </c>
      <c r="CH1" s="2">
        <v>40179</v>
      </c>
      <c r="CI1" s="2">
        <v>40210</v>
      </c>
      <c r="CJ1" s="2">
        <v>40238</v>
      </c>
      <c r="CK1" s="2">
        <v>40269</v>
      </c>
      <c r="CL1" s="2">
        <v>40299</v>
      </c>
      <c r="CM1" s="2">
        <v>40330</v>
      </c>
      <c r="CN1" s="2">
        <v>40360</v>
      </c>
      <c r="CO1" s="2">
        <v>40391</v>
      </c>
      <c r="CP1" s="2">
        <v>40422</v>
      </c>
      <c r="CQ1" s="2">
        <v>40452</v>
      </c>
      <c r="CR1" s="2">
        <v>40483</v>
      </c>
      <c r="CS1" s="2">
        <v>40513</v>
      </c>
      <c r="CT1" s="2">
        <v>40544</v>
      </c>
      <c r="CU1" s="2">
        <v>40575</v>
      </c>
      <c r="CV1" s="2">
        <v>40603</v>
      </c>
      <c r="CW1" s="2">
        <v>40634</v>
      </c>
      <c r="CX1" s="2">
        <v>40664</v>
      </c>
      <c r="CY1" s="2">
        <v>40695</v>
      </c>
      <c r="CZ1" s="2">
        <v>40725</v>
      </c>
      <c r="DA1" s="2">
        <v>40756</v>
      </c>
      <c r="DB1" s="2">
        <v>40787</v>
      </c>
      <c r="DC1" s="2">
        <v>40817</v>
      </c>
      <c r="DD1" s="2">
        <v>40848</v>
      </c>
      <c r="DE1" s="2">
        <v>40878</v>
      </c>
      <c r="DF1" s="2">
        <v>40909</v>
      </c>
      <c r="DG1" s="2">
        <v>40940</v>
      </c>
      <c r="DH1" s="2">
        <v>40969</v>
      </c>
      <c r="DI1" s="2">
        <v>41000</v>
      </c>
      <c r="DJ1" s="2">
        <v>41030</v>
      </c>
      <c r="DK1" s="2">
        <v>41061</v>
      </c>
      <c r="DL1" s="2">
        <v>41091</v>
      </c>
      <c r="DM1" s="2">
        <v>41122</v>
      </c>
      <c r="DN1" s="2">
        <v>41153</v>
      </c>
      <c r="DO1" s="2">
        <v>41183</v>
      </c>
      <c r="DP1" s="2">
        <v>41214</v>
      </c>
      <c r="DQ1" s="2">
        <v>41244</v>
      </c>
      <c r="DR1" s="2">
        <v>41275</v>
      </c>
      <c r="DS1" s="2">
        <v>41306</v>
      </c>
      <c r="DT1" s="2">
        <v>41334</v>
      </c>
      <c r="DU1" s="2">
        <v>41365</v>
      </c>
      <c r="DV1" s="2">
        <v>41395</v>
      </c>
      <c r="DW1" s="2">
        <v>41426</v>
      </c>
      <c r="DX1" s="2">
        <v>41456</v>
      </c>
      <c r="DY1" s="2">
        <v>41487</v>
      </c>
      <c r="DZ1" s="2">
        <v>41518</v>
      </c>
      <c r="EA1" s="2">
        <v>41548</v>
      </c>
      <c r="EB1" s="2">
        <v>41579</v>
      </c>
      <c r="EC1" s="2">
        <v>41609</v>
      </c>
      <c r="ED1" s="2">
        <v>41640</v>
      </c>
      <c r="EE1" s="2">
        <v>41671</v>
      </c>
      <c r="EF1" s="2">
        <v>41699</v>
      </c>
      <c r="EG1" s="2">
        <v>41730</v>
      </c>
      <c r="EH1" s="2">
        <v>41760</v>
      </c>
      <c r="EI1" s="2">
        <v>41791</v>
      </c>
      <c r="EJ1" s="2">
        <v>41821</v>
      </c>
      <c r="EK1" s="2">
        <v>41852</v>
      </c>
      <c r="EL1" s="2">
        <v>41883</v>
      </c>
      <c r="EM1" s="2">
        <v>41913</v>
      </c>
      <c r="EN1" s="2">
        <v>41944</v>
      </c>
      <c r="EO1" s="2">
        <v>41974</v>
      </c>
      <c r="EP1" s="2">
        <v>42005</v>
      </c>
      <c r="EQ1" s="2">
        <v>42036</v>
      </c>
      <c r="ER1" s="2">
        <v>42064</v>
      </c>
      <c r="ES1" s="2">
        <v>42095</v>
      </c>
      <c r="ET1" s="2">
        <v>42125</v>
      </c>
      <c r="EU1" s="2">
        <v>42156</v>
      </c>
      <c r="EV1" s="2">
        <v>42186</v>
      </c>
      <c r="EW1" s="2">
        <v>42217</v>
      </c>
      <c r="EX1" s="2">
        <v>42248</v>
      </c>
      <c r="EY1" s="2">
        <v>42278</v>
      </c>
      <c r="EZ1" s="2">
        <v>42309</v>
      </c>
      <c r="FA1" s="2">
        <v>42339</v>
      </c>
      <c r="FB1" s="2">
        <v>42370</v>
      </c>
      <c r="FC1" s="2">
        <v>42401</v>
      </c>
      <c r="FD1" s="2">
        <v>42430</v>
      </c>
      <c r="FE1" s="2">
        <v>42461</v>
      </c>
      <c r="FF1" s="2">
        <v>42491</v>
      </c>
      <c r="FG1" s="2">
        <v>42522</v>
      </c>
      <c r="FH1" s="2">
        <v>42552</v>
      </c>
      <c r="FI1" s="2">
        <v>42583</v>
      </c>
      <c r="FJ1" s="2">
        <v>42614</v>
      </c>
      <c r="FK1" s="2">
        <v>42644</v>
      </c>
      <c r="FL1" s="2">
        <v>42675</v>
      </c>
      <c r="FM1" s="2">
        <v>42705</v>
      </c>
      <c r="FN1" s="2">
        <v>42736</v>
      </c>
      <c r="FO1" s="2">
        <v>42767</v>
      </c>
      <c r="FP1" s="2">
        <v>42795</v>
      </c>
      <c r="FQ1" s="2">
        <v>42826</v>
      </c>
      <c r="FR1" s="2">
        <v>42856</v>
      </c>
      <c r="FS1" s="2">
        <v>42887</v>
      </c>
      <c r="FT1" s="2">
        <v>42917</v>
      </c>
      <c r="FU1" s="2">
        <v>42948</v>
      </c>
      <c r="FV1" s="2">
        <v>42979</v>
      </c>
      <c r="FW1" s="2">
        <v>43009</v>
      </c>
      <c r="FX1" s="2">
        <v>43040</v>
      </c>
      <c r="FY1" s="2">
        <v>43070</v>
      </c>
      <c r="FZ1" s="2">
        <v>43101</v>
      </c>
      <c r="GA1" s="2">
        <v>43132</v>
      </c>
      <c r="GB1" s="2">
        <v>43160</v>
      </c>
      <c r="GC1" s="2">
        <v>43191</v>
      </c>
      <c r="GD1" s="2">
        <v>43221</v>
      </c>
      <c r="GE1" s="2">
        <v>43252</v>
      </c>
      <c r="GF1" s="2">
        <v>43282</v>
      </c>
      <c r="GG1" s="2">
        <v>43313</v>
      </c>
      <c r="GH1" s="2">
        <v>43344</v>
      </c>
      <c r="GI1" s="2">
        <v>43374</v>
      </c>
      <c r="GJ1" s="2">
        <v>43405</v>
      </c>
      <c r="GK1" s="2">
        <v>43435</v>
      </c>
      <c r="GL1" s="2">
        <v>43466</v>
      </c>
      <c r="GM1" s="2">
        <v>43497</v>
      </c>
      <c r="GN1" s="2">
        <v>43525</v>
      </c>
      <c r="GO1" s="2">
        <v>43556</v>
      </c>
      <c r="GP1" s="2">
        <v>43586</v>
      </c>
      <c r="GQ1" s="2">
        <v>43617</v>
      </c>
      <c r="GR1" s="2">
        <v>43647</v>
      </c>
      <c r="GS1" s="2">
        <v>43678</v>
      </c>
      <c r="GT1" s="2">
        <v>43709</v>
      </c>
      <c r="GU1" s="2">
        <v>43739</v>
      </c>
      <c r="GV1" s="2">
        <v>43770</v>
      </c>
      <c r="GW1" s="2">
        <v>43800</v>
      </c>
      <c r="GX1" s="2">
        <v>43831</v>
      </c>
      <c r="GY1" s="2">
        <v>43862</v>
      </c>
      <c r="GZ1" s="2">
        <v>43891</v>
      </c>
      <c r="HA1" s="2">
        <v>43922</v>
      </c>
      <c r="HB1" s="2">
        <v>43952</v>
      </c>
      <c r="HC1" s="2">
        <v>43983</v>
      </c>
      <c r="HD1" s="2">
        <v>44013</v>
      </c>
      <c r="HE1" s="2">
        <v>44044</v>
      </c>
      <c r="HF1" s="2">
        <v>44075</v>
      </c>
      <c r="HG1" s="2">
        <v>44105</v>
      </c>
      <c r="HH1" s="2">
        <v>44136</v>
      </c>
      <c r="HI1" s="2">
        <v>44166</v>
      </c>
      <c r="HJ1" s="2">
        <v>44197</v>
      </c>
      <c r="HK1" s="2">
        <v>44228</v>
      </c>
      <c r="HL1" s="2">
        <v>44256</v>
      </c>
      <c r="HM1" s="2">
        <v>44287</v>
      </c>
      <c r="HN1" s="2">
        <v>44317</v>
      </c>
      <c r="HO1" s="2">
        <v>44348</v>
      </c>
      <c r="HP1" s="2">
        <v>44378</v>
      </c>
      <c r="HQ1" s="2">
        <v>44409</v>
      </c>
      <c r="HR1" s="2">
        <v>44440</v>
      </c>
      <c r="HS1" s="2">
        <v>44470</v>
      </c>
      <c r="HT1" s="2">
        <v>44501</v>
      </c>
      <c r="HU1" s="2">
        <v>44531</v>
      </c>
      <c r="HV1" s="2">
        <v>44562</v>
      </c>
      <c r="HW1" s="2">
        <v>44593</v>
      </c>
      <c r="HX1" s="2">
        <v>44621</v>
      </c>
      <c r="HY1" s="2">
        <v>44652</v>
      </c>
      <c r="HZ1" s="2">
        <v>44682</v>
      </c>
      <c r="IA1" s="2">
        <v>44713</v>
      </c>
      <c r="IB1" s="2">
        <v>44743</v>
      </c>
      <c r="IC1" s="2">
        <v>44774</v>
      </c>
      <c r="ID1" s="2">
        <v>44805</v>
      </c>
      <c r="IE1" s="2">
        <v>44835</v>
      </c>
      <c r="IF1" s="2">
        <v>44866</v>
      </c>
      <c r="IG1" s="2">
        <v>44896</v>
      </c>
      <c r="IH1" s="2">
        <v>44927</v>
      </c>
      <c r="II1" s="2">
        <v>44958</v>
      </c>
      <c r="IJ1" s="2">
        <v>44986</v>
      </c>
      <c r="IK1" s="2">
        <v>45017</v>
      </c>
      <c r="IL1" s="2">
        <v>45047</v>
      </c>
      <c r="IM1" s="2">
        <v>45078</v>
      </c>
      <c r="IN1" s="2">
        <v>45108</v>
      </c>
      <c r="IO1" s="2">
        <v>45139</v>
      </c>
      <c r="IP1" s="2">
        <v>45170</v>
      </c>
      <c r="IQ1" s="2">
        <v>45200</v>
      </c>
      <c r="IR1" s="2">
        <v>45231</v>
      </c>
      <c r="IS1" s="2">
        <v>45261</v>
      </c>
    </row>
    <row r="2" spans="1:253" s="6" customFormat="1" ht="14.25" x14ac:dyDescent="0.2">
      <c r="A2" s="4" t="s">
        <v>1</v>
      </c>
      <c r="B2" s="5">
        <v>392.11764131300004</v>
      </c>
      <c r="C2" s="5">
        <v>394.27035070800002</v>
      </c>
      <c r="D2" s="5">
        <v>411.83554843400009</v>
      </c>
      <c r="E2" s="5">
        <v>511.77784363899997</v>
      </c>
      <c r="F2" s="5">
        <v>457.252635457</v>
      </c>
      <c r="G2" s="5">
        <v>400.08869956600006</v>
      </c>
      <c r="H2" s="5">
        <v>476.64580259999997</v>
      </c>
      <c r="I2" s="5">
        <v>511.86180690700002</v>
      </c>
      <c r="J2" s="5">
        <v>534.06887736700003</v>
      </c>
      <c r="K2" s="5">
        <v>555.24246641499997</v>
      </c>
      <c r="L2" s="5">
        <v>582.64804531400011</v>
      </c>
      <c r="M2" s="5">
        <v>837.1590665079998</v>
      </c>
      <c r="N2" s="5">
        <v>377.89362093800003</v>
      </c>
      <c r="O2" s="5">
        <v>502.89529373300002</v>
      </c>
      <c r="P2" s="5">
        <v>614.61959754999998</v>
      </c>
      <c r="Q2" s="5">
        <v>628.28930276300002</v>
      </c>
      <c r="R2" s="5">
        <v>743.63048793100006</v>
      </c>
      <c r="S2" s="5">
        <v>594.75880984600008</v>
      </c>
      <c r="T2" s="5">
        <v>734.00302585899988</v>
      </c>
      <c r="U2" s="5">
        <v>655.30200582799989</v>
      </c>
      <c r="V2" s="5">
        <v>676.92107769600011</v>
      </c>
      <c r="W2" s="5">
        <v>681.55731332799985</v>
      </c>
      <c r="X2" s="5">
        <v>735.32286867499988</v>
      </c>
      <c r="Y2" s="5">
        <v>703.23841143799996</v>
      </c>
      <c r="Z2" s="5">
        <v>558.52203959100007</v>
      </c>
      <c r="AA2" s="5">
        <v>594.57119219499998</v>
      </c>
      <c r="AB2" s="5">
        <v>734.53343079499996</v>
      </c>
      <c r="AC2" s="5">
        <v>745.18733948199986</v>
      </c>
      <c r="AD2" s="5">
        <v>681.51779380699998</v>
      </c>
      <c r="AE2" s="5">
        <v>690.54406846899997</v>
      </c>
      <c r="AF2" s="5">
        <v>707.00637245300004</v>
      </c>
      <c r="AG2" s="5">
        <v>720.36050502600006</v>
      </c>
      <c r="AH2" s="5">
        <v>694.04686913299997</v>
      </c>
      <c r="AI2" s="5">
        <v>708.7273574269999</v>
      </c>
      <c r="AJ2" s="5">
        <v>744.25880173999997</v>
      </c>
      <c r="AK2" s="5">
        <v>850.43727976600007</v>
      </c>
      <c r="AL2" s="5">
        <v>804.5056445759999</v>
      </c>
      <c r="AM2" s="5">
        <v>702.33640622000007</v>
      </c>
      <c r="AN2" s="5">
        <v>745.36230624500013</v>
      </c>
      <c r="AO2" s="5">
        <v>890.75322697199999</v>
      </c>
      <c r="AP2" s="5">
        <v>890.91795143900003</v>
      </c>
      <c r="AQ2" s="5">
        <v>734.12080426300008</v>
      </c>
      <c r="AR2" s="5">
        <v>761.42231961999994</v>
      </c>
      <c r="AS2" s="5">
        <v>764.826399993</v>
      </c>
      <c r="AT2" s="5">
        <v>939.74358420299995</v>
      </c>
      <c r="AU2" s="5">
        <v>779.45492134000006</v>
      </c>
      <c r="AV2" s="5">
        <v>811.85265980700001</v>
      </c>
      <c r="AW2" s="5">
        <v>730.60140184099998</v>
      </c>
      <c r="AX2" s="5">
        <v>784.47254017</v>
      </c>
      <c r="AY2" s="5">
        <v>630.8556811819999</v>
      </c>
      <c r="AZ2" s="5">
        <v>1056.3024390750002</v>
      </c>
      <c r="BA2" s="5">
        <v>884.85361824799998</v>
      </c>
      <c r="BB2" s="5">
        <v>1061.3230152830001</v>
      </c>
      <c r="BC2" s="5">
        <v>774.75072046299988</v>
      </c>
      <c r="BD2" s="5">
        <v>901.46919761300001</v>
      </c>
      <c r="BE2" s="5">
        <v>915.8331071770001</v>
      </c>
      <c r="BF2" s="5">
        <v>819.66443758600008</v>
      </c>
      <c r="BG2" s="5">
        <v>964.51359225900001</v>
      </c>
      <c r="BH2" s="5">
        <v>1011.2920694810001</v>
      </c>
      <c r="BI2" s="5">
        <v>1007.037033724</v>
      </c>
      <c r="BJ2" s="5">
        <v>1034.4158915</v>
      </c>
      <c r="BK2" s="5">
        <v>1014.461690237</v>
      </c>
      <c r="BL2" s="5">
        <v>992.9383303149998</v>
      </c>
      <c r="BM2" s="5">
        <v>1052.792667809</v>
      </c>
      <c r="BN2" s="5">
        <v>1183.3630319040003</v>
      </c>
      <c r="BO2" s="5">
        <v>961.69130117399993</v>
      </c>
      <c r="BP2" s="5">
        <v>1086.4679564180001</v>
      </c>
      <c r="BQ2" s="5">
        <v>951.01629430699995</v>
      </c>
      <c r="BR2" s="5">
        <v>1090.1667557430001</v>
      </c>
      <c r="BS2" s="5">
        <v>989.88140071600003</v>
      </c>
      <c r="BT2" s="5">
        <v>1208.7742741490001</v>
      </c>
      <c r="BU2" s="5">
        <v>1153.1431435940003</v>
      </c>
      <c r="BV2" s="5">
        <v>940.72586127900001</v>
      </c>
      <c r="BW2" s="5">
        <v>936.44543586400005</v>
      </c>
      <c r="BX2" s="5">
        <v>985.46210423200012</v>
      </c>
      <c r="BY2" s="5">
        <v>1331.6446183040002</v>
      </c>
      <c r="BZ2" s="5">
        <v>1194.2228953949998</v>
      </c>
      <c r="CA2" s="5">
        <v>1000.8325818450002</v>
      </c>
      <c r="CB2" s="5">
        <v>1312.153936317</v>
      </c>
      <c r="CC2" s="5">
        <v>1082.5927304659999</v>
      </c>
      <c r="CD2" s="5">
        <v>1187.0916968199999</v>
      </c>
      <c r="CE2" s="5">
        <v>1106.391461536</v>
      </c>
      <c r="CF2" s="5">
        <v>1366.3515112499999</v>
      </c>
      <c r="CG2" s="5">
        <v>1434.017582059</v>
      </c>
      <c r="CH2" s="5">
        <v>1022.5046873049999</v>
      </c>
      <c r="CI2" s="5">
        <v>1140.62903729</v>
      </c>
      <c r="CJ2" s="5">
        <v>1091.1580805890001</v>
      </c>
      <c r="CK2" s="5">
        <v>1309.3331825929999</v>
      </c>
      <c r="CL2" s="5">
        <v>1536.6515740680002</v>
      </c>
      <c r="CM2" s="5">
        <v>1348.71413611</v>
      </c>
      <c r="CN2" s="5">
        <v>1329.911541814</v>
      </c>
      <c r="CO2" s="5">
        <v>1205.2821447450001</v>
      </c>
      <c r="CP2" s="5">
        <v>1396.3915642619995</v>
      </c>
      <c r="CQ2" s="5">
        <v>1404.4151720910002</v>
      </c>
      <c r="CR2" s="5">
        <v>1650.383432765</v>
      </c>
      <c r="CS2" s="5">
        <v>1806.7679813609998</v>
      </c>
      <c r="CT2" s="5">
        <v>1245.5600994060001</v>
      </c>
      <c r="CU2" s="5">
        <v>1457.4215451810001</v>
      </c>
      <c r="CV2" s="5">
        <v>1382.6243175969998</v>
      </c>
      <c r="CW2" s="5">
        <v>1533.9288576629999</v>
      </c>
      <c r="CX2" s="5">
        <v>1733.6074537179998</v>
      </c>
      <c r="CY2" s="5">
        <v>1404.5063388080002</v>
      </c>
      <c r="CZ2" s="5">
        <v>1754.4943487280002</v>
      </c>
      <c r="DA2" s="5">
        <v>1406.7394333329999</v>
      </c>
      <c r="DB2" s="5">
        <v>1609.0620551499999</v>
      </c>
      <c r="DC2" s="5">
        <v>1768.6679052320001</v>
      </c>
      <c r="DD2" s="5">
        <v>1818.2747747079995</v>
      </c>
      <c r="DE2" s="5">
        <v>1854.3482631790002</v>
      </c>
      <c r="DF2" s="5">
        <v>1528.9273107419999</v>
      </c>
      <c r="DG2" s="5">
        <v>1418.8697596560003</v>
      </c>
      <c r="DH2" s="5">
        <v>1591.9370650359999</v>
      </c>
      <c r="DI2" s="5">
        <v>1709.0081072089999</v>
      </c>
      <c r="DJ2" s="5">
        <v>2057.4732229590004</v>
      </c>
      <c r="DK2" s="5">
        <v>1527.7991969509999</v>
      </c>
      <c r="DL2" s="5">
        <v>1961.0089379989997</v>
      </c>
      <c r="DM2" s="5">
        <v>1575.3633269430002</v>
      </c>
      <c r="DN2" s="5">
        <v>1861.1546437239999</v>
      </c>
      <c r="DO2" s="5">
        <v>1611.8926080349997</v>
      </c>
      <c r="DP2" s="5">
        <v>1937.3664661090002</v>
      </c>
      <c r="DQ2" s="5">
        <v>1856.0509289409999</v>
      </c>
      <c r="DR2" s="5">
        <v>1764.9782131279999</v>
      </c>
      <c r="DS2" s="5">
        <v>1463.494532426</v>
      </c>
      <c r="DT2" s="5">
        <v>1597.124216744</v>
      </c>
      <c r="DU2" s="5">
        <v>2003.158739603</v>
      </c>
      <c r="DV2" s="5">
        <v>1989.8629354950003</v>
      </c>
      <c r="DW2" s="5">
        <v>1508.1503166129999</v>
      </c>
      <c r="DX2" s="5">
        <v>1917.4887134229998</v>
      </c>
      <c r="DY2" s="5">
        <v>1573.8166161500001</v>
      </c>
      <c r="DZ2" s="5">
        <v>1837.4117233030001</v>
      </c>
      <c r="EA2" s="5">
        <v>1649.0058624630001</v>
      </c>
      <c r="EB2" s="5">
        <v>1971.1223836290003</v>
      </c>
      <c r="EC2" s="5">
        <v>2173.4854480150002</v>
      </c>
      <c r="ED2" s="5">
        <v>1680.9850145109999</v>
      </c>
      <c r="EE2" s="5">
        <v>1797.5913346409998</v>
      </c>
      <c r="EF2" s="5">
        <v>1692.1851979160001</v>
      </c>
      <c r="EG2" s="5">
        <v>1970.9655661520001</v>
      </c>
      <c r="EH2" s="5">
        <v>2684.6358159880001</v>
      </c>
      <c r="EI2" s="5">
        <v>1779.2311088030001</v>
      </c>
      <c r="EJ2" s="5">
        <v>2337.0629295989997</v>
      </c>
      <c r="EK2" s="5">
        <v>1604.0229955969999</v>
      </c>
      <c r="EL2" s="5">
        <v>2327.5078221570002</v>
      </c>
      <c r="EM2" s="5">
        <v>2034.723694497</v>
      </c>
      <c r="EN2" s="5">
        <v>2056.4375578609997</v>
      </c>
      <c r="EO2" s="5">
        <v>2729.4965304900002</v>
      </c>
      <c r="EP2" s="5">
        <v>1832.895121606</v>
      </c>
      <c r="EQ2" s="5">
        <v>1930.551442508</v>
      </c>
      <c r="ER2" s="5">
        <v>1888.5530510630001</v>
      </c>
      <c r="ES2" s="5">
        <v>2233.7868660610002</v>
      </c>
      <c r="ET2" s="5">
        <v>2646.1948248070003</v>
      </c>
      <c r="EU2" s="5">
        <v>2176.1483012119998</v>
      </c>
      <c r="EV2" s="5">
        <v>2170.085056034</v>
      </c>
      <c r="EW2" s="5">
        <v>1938.667023795</v>
      </c>
      <c r="EX2" s="5">
        <v>2165.9943171030004</v>
      </c>
      <c r="EY2" s="5">
        <v>2145.2125293100003</v>
      </c>
      <c r="EZ2" s="5">
        <v>2300.4276812950002</v>
      </c>
      <c r="FA2" s="5">
        <v>3136.4019166419994</v>
      </c>
      <c r="FB2" s="5">
        <v>2104.3460953160002</v>
      </c>
      <c r="FC2" s="5">
        <v>2306.6031194690004</v>
      </c>
      <c r="FD2" s="5">
        <v>1934.983097631</v>
      </c>
      <c r="FE2" s="5">
        <v>2256.5545515949998</v>
      </c>
      <c r="FF2" s="5">
        <v>2503.5869280660004</v>
      </c>
      <c r="FG2" s="5">
        <v>2120.2597852710001</v>
      </c>
      <c r="FH2" s="5">
        <v>2284.9892885099998</v>
      </c>
      <c r="FI2" s="5">
        <v>2562.3335442820003</v>
      </c>
      <c r="FJ2" s="5">
        <v>2603.2254022309999</v>
      </c>
      <c r="FK2" s="5">
        <v>2133.5261382980002</v>
      </c>
      <c r="FL2" s="5">
        <v>2725.3397179019998</v>
      </c>
      <c r="FM2" s="5">
        <v>2899.8520721770001</v>
      </c>
      <c r="FN2" s="5">
        <v>2141.1619544939999</v>
      </c>
      <c r="FO2" s="5">
        <v>2200.0980520189996</v>
      </c>
      <c r="FP2" s="5">
        <v>2254.6683968279999</v>
      </c>
      <c r="FQ2" s="5">
        <v>2364.3265376579998</v>
      </c>
      <c r="FR2" s="5">
        <v>2905.0983682309998</v>
      </c>
      <c r="FS2" s="5">
        <v>2359.3407100130003</v>
      </c>
      <c r="FT2" s="5">
        <v>2713.7011405139997</v>
      </c>
      <c r="FU2" s="5">
        <v>2707.996534767</v>
      </c>
      <c r="FV2" s="5">
        <v>2767.9576947770001</v>
      </c>
      <c r="FW2" s="5">
        <v>2479.5354445960002</v>
      </c>
      <c r="FX2" s="5">
        <v>2803.2314082930002</v>
      </c>
      <c r="FY2" s="5">
        <v>3398.1417386799999</v>
      </c>
      <c r="FZ2" s="5">
        <v>2401.1146874629999</v>
      </c>
      <c r="GA2" s="5">
        <v>2027.9859141850002</v>
      </c>
      <c r="GB2" s="6">
        <v>2240.7732797899998</v>
      </c>
      <c r="GC2" s="6">
        <v>3392.805268524</v>
      </c>
      <c r="GD2" s="6">
        <v>2948.7626089170003</v>
      </c>
      <c r="GE2" s="6">
        <v>2517.4616609350001</v>
      </c>
      <c r="GF2" s="6">
        <v>2973.0019349989998</v>
      </c>
      <c r="GG2" s="6">
        <v>2524.7144223740002</v>
      </c>
      <c r="GH2" s="6">
        <v>3026.0649021610002</v>
      </c>
      <c r="GI2" s="6">
        <v>2674.732613873</v>
      </c>
      <c r="GJ2" s="6">
        <v>3087.3055812719999</v>
      </c>
      <c r="GK2" s="6">
        <v>2719.2375421890001</v>
      </c>
      <c r="GL2" s="7">
        <v>2742.7452852879996</v>
      </c>
      <c r="GM2" s="7">
        <v>2658.1769129149998</v>
      </c>
      <c r="GN2" s="7">
        <v>2467.6436359110003</v>
      </c>
      <c r="GO2" s="7">
        <v>3135.5129040580005</v>
      </c>
      <c r="GP2" s="7">
        <v>3079.8704872479998</v>
      </c>
      <c r="GQ2" s="7">
        <v>2411.384509514</v>
      </c>
      <c r="GR2" s="7">
        <v>3081.9124922010001</v>
      </c>
      <c r="GS2" s="7">
        <v>2503.4922681429998</v>
      </c>
      <c r="GT2" s="7">
        <v>2954.8947663270001</v>
      </c>
      <c r="GU2" s="7">
        <v>2778.2621795190003</v>
      </c>
      <c r="GV2" s="7">
        <v>3071.9020799589998</v>
      </c>
      <c r="GW2" s="7">
        <v>2746.920724435</v>
      </c>
      <c r="GX2" s="158">
        <v>2524.8434527580002</v>
      </c>
      <c r="GY2" s="158">
        <v>2807.4076824540002</v>
      </c>
      <c r="GZ2" s="158">
        <v>2723.141181985</v>
      </c>
      <c r="HA2" s="158">
        <v>1667.9836523859999</v>
      </c>
      <c r="HB2" s="158">
        <v>2052.2931209390003</v>
      </c>
      <c r="HC2" s="158">
        <v>2584.3721989320002</v>
      </c>
      <c r="HD2" s="158">
        <v>2819.5321466220003</v>
      </c>
      <c r="HE2" s="158">
        <v>2896.1367450990001</v>
      </c>
      <c r="HF2" s="158">
        <v>3206.63358079</v>
      </c>
      <c r="HG2" s="158">
        <v>2645.5893744560003</v>
      </c>
      <c r="HH2" s="158">
        <v>3065.5152186569994</v>
      </c>
      <c r="HI2" s="158">
        <v>3500.4189396479997</v>
      </c>
      <c r="HJ2" s="163">
        <v>3031.1812216020003</v>
      </c>
      <c r="HK2" s="163">
        <v>2856.3704587440006</v>
      </c>
      <c r="HL2" s="163">
        <v>2735.6458230509998</v>
      </c>
      <c r="HM2" s="163">
        <v>3134.8791800020003</v>
      </c>
      <c r="HN2" s="163">
        <v>3252.6626903280007</v>
      </c>
      <c r="HO2" s="163">
        <v>2887.502883445</v>
      </c>
      <c r="HP2" s="163">
        <v>3169.6429617189997</v>
      </c>
      <c r="HQ2" s="163">
        <v>2648.102358742</v>
      </c>
      <c r="HR2" s="163">
        <v>3315.3288757459995</v>
      </c>
      <c r="HS2" s="163">
        <v>2947.8375198389999</v>
      </c>
      <c r="HT2" s="163">
        <v>3559.3927853899995</v>
      </c>
      <c r="HU2" s="163">
        <v>3563.3916745649999</v>
      </c>
      <c r="HV2" s="163">
        <v>2954.8262798930004</v>
      </c>
      <c r="HW2" s="163">
        <v>2776.274506496</v>
      </c>
      <c r="HX2" s="163">
        <v>3182.7383956829999</v>
      </c>
      <c r="HY2" s="163">
        <v>3872.8345358290003</v>
      </c>
      <c r="HZ2" s="163">
        <v>3968.0722197299992</v>
      </c>
      <c r="IA2" s="163">
        <v>2954.3954540989998</v>
      </c>
      <c r="IB2" s="163">
        <v>3513.6454967699997</v>
      </c>
      <c r="IC2" s="163">
        <v>2881.5341060790001</v>
      </c>
      <c r="ID2" s="163">
        <v>3726.0582104770001</v>
      </c>
      <c r="IE2" s="163">
        <v>3204.4467416160005</v>
      </c>
      <c r="IF2" s="163">
        <v>3771.6313360160002</v>
      </c>
      <c r="IG2" s="163">
        <v>4287.8078440129993</v>
      </c>
      <c r="IH2" s="158">
        <v>2931.134944761</v>
      </c>
      <c r="II2" s="158">
        <v>2564.9844931089997</v>
      </c>
      <c r="IJ2" s="158">
        <v>3382.5201005900003</v>
      </c>
      <c r="IK2" s="158">
        <v>3638.4688662469994</v>
      </c>
      <c r="IL2" s="158">
        <v>4294.8048217019996</v>
      </c>
      <c r="IM2" s="158">
        <v>3539.282037428</v>
      </c>
      <c r="IN2" s="158">
        <v>3874.2976270189997</v>
      </c>
      <c r="IO2" s="158"/>
      <c r="IP2" s="158"/>
      <c r="IQ2" s="158"/>
      <c r="IR2" s="158"/>
      <c r="IS2" s="158"/>
    </row>
    <row r="3" spans="1:253" s="10" customFormat="1" ht="6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6"/>
      <c r="GC3" s="6"/>
      <c r="GD3" s="6"/>
      <c r="GE3" s="6"/>
      <c r="GF3" s="6"/>
      <c r="GG3" s="6"/>
      <c r="GH3" s="6"/>
      <c r="GI3" s="6"/>
      <c r="GJ3" s="6"/>
      <c r="GK3" s="6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</row>
    <row r="4" spans="1:253" s="10" customFormat="1" ht="12.75" x14ac:dyDescent="0.2">
      <c r="A4" s="10" t="s">
        <v>2</v>
      </c>
      <c r="B4" s="11">
        <v>244.56120121400002</v>
      </c>
      <c r="C4" s="11">
        <v>230.05253460700001</v>
      </c>
      <c r="D4" s="11">
        <v>241.67726519700003</v>
      </c>
      <c r="E4" s="11">
        <v>298.08057372799999</v>
      </c>
      <c r="F4" s="11">
        <v>309.41371962699998</v>
      </c>
      <c r="G4" s="11">
        <v>246.446525796</v>
      </c>
      <c r="H4" s="11">
        <v>324.57511357099997</v>
      </c>
      <c r="I4" s="11">
        <v>289.968789646</v>
      </c>
      <c r="J4" s="11">
        <v>366.28685517099996</v>
      </c>
      <c r="K4" s="11">
        <v>380.53570590499999</v>
      </c>
      <c r="L4" s="11">
        <v>370.65979374200015</v>
      </c>
      <c r="M4" s="11">
        <v>373.56272912899988</v>
      </c>
      <c r="N4" s="11">
        <v>319.07274518400004</v>
      </c>
      <c r="O4" s="11">
        <v>305.41434803599998</v>
      </c>
      <c r="P4" s="11">
        <v>364.64744979199997</v>
      </c>
      <c r="Q4" s="11">
        <v>413.53998708300003</v>
      </c>
      <c r="R4" s="11">
        <v>482.40294374600001</v>
      </c>
      <c r="S4" s="11">
        <v>402.59554470000006</v>
      </c>
      <c r="T4" s="11">
        <v>445.95218229699992</v>
      </c>
      <c r="U4" s="11">
        <v>409.029390831</v>
      </c>
      <c r="V4" s="11">
        <v>469.32177894300003</v>
      </c>
      <c r="W4" s="11">
        <v>399.87199042099991</v>
      </c>
      <c r="X4" s="11">
        <v>502.65544425099995</v>
      </c>
      <c r="Y4" s="11">
        <v>414.66157452599998</v>
      </c>
      <c r="Z4" s="11">
        <v>398.58852087000002</v>
      </c>
      <c r="AA4" s="11">
        <v>368.37826086399997</v>
      </c>
      <c r="AB4" s="11">
        <v>342.57123041199998</v>
      </c>
      <c r="AC4" s="11">
        <v>516.28903292799998</v>
      </c>
      <c r="AD4" s="11">
        <v>500.46098781499995</v>
      </c>
      <c r="AE4" s="11">
        <v>412.19238995699999</v>
      </c>
      <c r="AF4" s="11">
        <v>522.20681527900001</v>
      </c>
      <c r="AG4" s="11">
        <v>440.600099</v>
      </c>
      <c r="AH4" s="11">
        <v>475.719881939</v>
      </c>
      <c r="AI4" s="11">
        <v>472.54109064399995</v>
      </c>
      <c r="AJ4" s="11">
        <v>504.753636895</v>
      </c>
      <c r="AK4" s="11">
        <v>515.92080450700007</v>
      </c>
      <c r="AL4" s="11">
        <v>494.29820367999997</v>
      </c>
      <c r="AM4" s="11">
        <v>436.61665817900001</v>
      </c>
      <c r="AN4" s="11">
        <v>507.14859481000002</v>
      </c>
      <c r="AO4" s="11">
        <v>631.65630699999997</v>
      </c>
      <c r="AP4" s="11">
        <v>584.03412166600003</v>
      </c>
      <c r="AQ4" s="11">
        <v>473.32508144799999</v>
      </c>
      <c r="AR4" s="11">
        <v>554.49492691500006</v>
      </c>
      <c r="AS4" s="11">
        <v>479.92949148100007</v>
      </c>
      <c r="AT4" s="11">
        <v>541.64970596000001</v>
      </c>
      <c r="AU4" s="11">
        <v>507.00432923900007</v>
      </c>
      <c r="AV4" s="11">
        <v>596.62460225700011</v>
      </c>
      <c r="AW4" s="11">
        <v>487.239093099</v>
      </c>
      <c r="AX4" s="11">
        <v>553.29392444600001</v>
      </c>
      <c r="AY4" s="11">
        <v>413.206984955</v>
      </c>
      <c r="AZ4" s="11">
        <v>567.68530295200003</v>
      </c>
      <c r="BA4" s="11">
        <v>644.95711485499999</v>
      </c>
      <c r="BB4" s="11">
        <v>661.87865591600007</v>
      </c>
      <c r="BC4" s="11">
        <v>546.80658852699992</v>
      </c>
      <c r="BD4" s="11">
        <v>634.25544896999997</v>
      </c>
      <c r="BE4" s="11">
        <v>566.00638478600001</v>
      </c>
      <c r="BF4" s="11">
        <v>555.50086982500011</v>
      </c>
      <c r="BG4" s="11">
        <v>570.05181706600001</v>
      </c>
      <c r="BH4" s="11">
        <v>717.00717437000003</v>
      </c>
      <c r="BI4" s="11">
        <v>587.98889464900003</v>
      </c>
      <c r="BJ4" s="11">
        <v>632.44239380300007</v>
      </c>
      <c r="BK4" s="11">
        <v>679.00750469399998</v>
      </c>
      <c r="BL4" s="11">
        <v>559.97745219599983</v>
      </c>
      <c r="BM4" s="11">
        <v>807.30564953699991</v>
      </c>
      <c r="BN4" s="11">
        <v>873.9174724730002</v>
      </c>
      <c r="BO4" s="11">
        <v>676.90941695999993</v>
      </c>
      <c r="BP4" s="11">
        <v>891.52400867000006</v>
      </c>
      <c r="BQ4" s="11">
        <v>613.925693701</v>
      </c>
      <c r="BR4" s="11">
        <v>823.64789551600006</v>
      </c>
      <c r="BS4" s="11">
        <v>691.49721565699997</v>
      </c>
      <c r="BT4" s="11">
        <v>760.10001637400012</v>
      </c>
      <c r="BU4" s="11">
        <v>645.72799703200008</v>
      </c>
      <c r="BV4" s="11">
        <v>601.88127809000002</v>
      </c>
      <c r="BW4" s="11">
        <v>600.30466626600003</v>
      </c>
      <c r="BX4" s="11">
        <v>617.58399484600011</v>
      </c>
      <c r="BY4" s="11">
        <v>933.51964514700012</v>
      </c>
      <c r="BZ4" s="11">
        <v>882.32904381099991</v>
      </c>
      <c r="CA4" s="11">
        <v>674.53243418700004</v>
      </c>
      <c r="CB4" s="11">
        <v>881.5233513039999</v>
      </c>
      <c r="CC4" s="11">
        <v>732.84315531899995</v>
      </c>
      <c r="CD4" s="11">
        <v>842.44592483799988</v>
      </c>
      <c r="CE4" s="11">
        <v>718.75029327699997</v>
      </c>
      <c r="CF4" s="11">
        <v>928.69077156799995</v>
      </c>
      <c r="CG4" s="11">
        <v>792.41945488299996</v>
      </c>
      <c r="CH4" s="11">
        <v>744.69009540799993</v>
      </c>
      <c r="CI4" s="11">
        <v>766.95696353599999</v>
      </c>
      <c r="CJ4" s="11">
        <v>737.63733482300006</v>
      </c>
      <c r="CK4" s="11">
        <v>1007.7679216779999</v>
      </c>
      <c r="CL4" s="11">
        <v>1108.037842468</v>
      </c>
      <c r="CM4" s="11">
        <v>958.92734579599994</v>
      </c>
      <c r="CN4" s="11">
        <v>1008.3764489549999</v>
      </c>
      <c r="CO4" s="11">
        <v>868.84863660800011</v>
      </c>
      <c r="CP4" s="11">
        <v>1065.8060441059997</v>
      </c>
      <c r="CQ4" s="11">
        <v>965.12296362400014</v>
      </c>
      <c r="CR4" s="11">
        <v>1127.6291721819998</v>
      </c>
      <c r="CS4" s="11">
        <v>1045.7266441429999</v>
      </c>
      <c r="CT4" s="11">
        <v>938.41699295499996</v>
      </c>
      <c r="CU4" s="11">
        <v>794.28355826899997</v>
      </c>
      <c r="CV4" s="11">
        <v>1021.1500922389999</v>
      </c>
      <c r="CW4" s="11">
        <v>1154.8727038649999</v>
      </c>
      <c r="CX4" s="11">
        <v>1293.9471212219999</v>
      </c>
      <c r="CY4" s="11">
        <v>1053.815826925</v>
      </c>
      <c r="CZ4" s="11">
        <v>1257.7242505410002</v>
      </c>
      <c r="DA4" s="11">
        <v>957.01615771699994</v>
      </c>
      <c r="DB4" s="11">
        <v>1312.2867475339999</v>
      </c>
      <c r="DC4" s="11">
        <v>1049.58146513</v>
      </c>
      <c r="DD4" s="11">
        <v>1305.0722704309997</v>
      </c>
      <c r="DE4" s="11">
        <v>1072.5659272160001</v>
      </c>
      <c r="DF4" s="11">
        <v>992.61145079999994</v>
      </c>
      <c r="DG4" s="11">
        <v>884.69023375400002</v>
      </c>
      <c r="DH4" s="11">
        <v>951.83542906599996</v>
      </c>
      <c r="DI4" s="11">
        <v>1244.2991604969998</v>
      </c>
      <c r="DJ4" s="11">
        <v>1465.6840463270003</v>
      </c>
      <c r="DK4" s="11">
        <v>987.14926516100013</v>
      </c>
      <c r="DL4" s="11">
        <v>1465.6551326559998</v>
      </c>
      <c r="DM4" s="11">
        <v>1069.1175974400001</v>
      </c>
      <c r="DN4" s="11">
        <v>1320.101336748</v>
      </c>
      <c r="DO4" s="11">
        <v>1070.14765579</v>
      </c>
      <c r="DP4" s="11">
        <v>1394.0275933280002</v>
      </c>
      <c r="DQ4" s="11">
        <v>1025.2848621779999</v>
      </c>
      <c r="DR4" s="11">
        <v>1146.5381812419998</v>
      </c>
      <c r="DS4" s="11">
        <v>888.26109346099997</v>
      </c>
      <c r="DT4" s="11">
        <v>935.33965503699994</v>
      </c>
      <c r="DU4" s="11">
        <v>1427.5286041029999</v>
      </c>
      <c r="DV4" s="11">
        <v>1510.8658002620002</v>
      </c>
      <c r="DW4" s="11">
        <v>1052.9011401569999</v>
      </c>
      <c r="DX4" s="11">
        <v>1382.9585258299999</v>
      </c>
      <c r="DY4" s="11">
        <v>1122.135582982</v>
      </c>
      <c r="DZ4" s="11">
        <v>1413.9699052819999</v>
      </c>
      <c r="EA4" s="11">
        <v>1154.1782461719999</v>
      </c>
      <c r="EB4" s="11">
        <v>1540.4480582150002</v>
      </c>
      <c r="EC4" s="11">
        <v>1214.4530106960001</v>
      </c>
      <c r="ED4" s="11">
        <v>1305.1491771819999</v>
      </c>
      <c r="EE4" s="11">
        <v>1045.6991384299999</v>
      </c>
      <c r="EF4" s="11">
        <v>1246.127121191</v>
      </c>
      <c r="EG4" s="11">
        <v>1567.3032966609999</v>
      </c>
      <c r="EH4" s="11">
        <v>1783.899321824</v>
      </c>
      <c r="EI4" s="11">
        <v>1346.3023710800001</v>
      </c>
      <c r="EJ4" s="11">
        <v>1720.9755525539999</v>
      </c>
      <c r="EK4" s="11">
        <v>1201.4531707429999</v>
      </c>
      <c r="EL4" s="11">
        <v>1665.1637764650002</v>
      </c>
      <c r="EM4" s="11">
        <v>1563.2321440559999</v>
      </c>
      <c r="EN4" s="11">
        <v>1596.1574623889996</v>
      </c>
      <c r="EO4" s="11">
        <v>1443.5331820379999</v>
      </c>
      <c r="EP4" s="11">
        <v>1412.7278108</v>
      </c>
      <c r="EQ4" s="11">
        <v>1123.0507655489998</v>
      </c>
      <c r="ER4" s="11">
        <v>1410.80461655</v>
      </c>
      <c r="ES4" s="11">
        <v>1778.6221536210003</v>
      </c>
      <c r="ET4" s="11">
        <v>1733.7850264000001</v>
      </c>
      <c r="EU4" s="11">
        <v>1396.3960154700001</v>
      </c>
      <c r="EV4" s="11">
        <v>1714.310288115</v>
      </c>
      <c r="EW4" s="11">
        <v>1256.805842538</v>
      </c>
      <c r="EX4" s="11">
        <v>1678.6854614480001</v>
      </c>
      <c r="EY4" s="11">
        <v>1495.9204339930002</v>
      </c>
      <c r="EZ4" s="11">
        <v>1607.9201815440001</v>
      </c>
      <c r="FA4" s="11">
        <v>1477.9739403059998</v>
      </c>
      <c r="FB4" s="11">
        <v>1480.6029829730003</v>
      </c>
      <c r="FC4" s="11">
        <v>1174.9446919240002</v>
      </c>
      <c r="FD4" s="11">
        <v>1430.0887423899999</v>
      </c>
      <c r="FE4" s="11">
        <v>1844.0988859499998</v>
      </c>
      <c r="FF4" s="11">
        <v>1969.6048592640002</v>
      </c>
      <c r="FG4" s="11">
        <v>1500.097742528</v>
      </c>
      <c r="FH4" s="11">
        <v>1714.3391355309998</v>
      </c>
      <c r="FI4" s="11">
        <v>1482.3576739470002</v>
      </c>
      <c r="FJ4" s="11">
        <v>1845.3134970729998</v>
      </c>
      <c r="FK4" s="11">
        <v>1488.2489533030002</v>
      </c>
      <c r="FL4" s="11">
        <v>1797.2749911819999</v>
      </c>
      <c r="FM4" s="11">
        <v>1749.5577051760001</v>
      </c>
      <c r="FN4" s="11">
        <v>1583.465110435</v>
      </c>
      <c r="FO4" s="11">
        <v>1265.1477241479997</v>
      </c>
      <c r="FP4" s="11">
        <v>1484.5084198729999</v>
      </c>
      <c r="FQ4" s="11">
        <v>1931.2282003149996</v>
      </c>
      <c r="FR4" s="11">
        <v>2236.2742928339999</v>
      </c>
      <c r="FS4" s="11">
        <v>1733.5269632600002</v>
      </c>
      <c r="FT4" s="11">
        <v>2042.855915714</v>
      </c>
      <c r="FU4" s="11">
        <v>1800.97055525</v>
      </c>
      <c r="FV4" s="11">
        <v>2079.0193831430001</v>
      </c>
      <c r="FW4" s="11">
        <v>1781.0159855190004</v>
      </c>
      <c r="FX4" s="11">
        <v>2053.4077942439999</v>
      </c>
      <c r="FY4" s="11">
        <v>1738.8577076250001</v>
      </c>
      <c r="FZ4" s="11">
        <v>1871.333058213</v>
      </c>
      <c r="GA4" s="11">
        <v>1435.5580623780002</v>
      </c>
      <c r="GB4" s="11">
        <v>1614.228633106</v>
      </c>
      <c r="GC4" s="11">
        <v>2293.0501114809999</v>
      </c>
      <c r="GD4" s="11">
        <v>2192.3581292130002</v>
      </c>
      <c r="GE4" s="11">
        <v>1811.740080672</v>
      </c>
      <c r="GF4" s="11">
        <v>2204.795635163</v>
      </c>
      <c r="GG4" s="11">
        <v>1882.3286826670001</v>
      </c>
      <c r="GH4" s="11">
        <v>2137.6591953810002</v>
      </c>
      <c r="GI4" s="11">
        <v>1921.410220621</v>
      </c>
      <c r="GJ4" s="11">
        <v>2181.2215812110003</v>
      </c>
      <c r="GK4" s="11">
        <v>1591.3879080030001</v>
      </c>
      <c r="GL4" s="12">
        <v>1849.3213820919998</v>
      </c>
      <c r="GM4" s="12">
        <v>1595.0464208089998</v>
      </c>
      <c r="GN4" s="12">
        <v>1795.8413952830003</v>
      </c>
      <c r="GO4" s="12">
        <v>2213.9597514760003</v>
      </c>
      <c r="GP4" s="12">
        <v>2279.4688096239997</v>
      </c>
      <c r="GQ4" s="12">
        <v>1694.7280754199999</v>
      </c>
      <c r="GR4" s="12">
        <v>2286.967802267</v>
      </c>
      <c r="GS4" s="12">
        <v>1808.9843542450001</v>
      </c>
      <c r="GT4" s="12">
        <v>2227.9516970340001</v>
      </c>
      <c r="GU4" s="12">
        <v>1947.9167391440001</v>
      </c>
      <c r="GV4" s="12">
        <v>2158.001089718</v>
      </c>
      <c r="GW4" s="12">
        <v>1719.0685062780001</v>
      </c>
      <c r="GX4" s="159">
        <v>1987.3436059480002</v>
      </c>
      <c r="GY4" s="159">
        <v>1689.8486228659999</v>
      </c>
      <c r="GZ4" s="159">
        <v>1670.3117746889998</v>
      </c>
      <c r="HA4" s="159">
        <v>1075.7768779329999</v>
      </c>
      <c r="HB4" s="159">
        <v>1448.0158133360003</v>
      </c>
      <c r="HC4" s="159">
        <v>1794.1035551259999</v>
      </c>
      <c r="HD4" s="159">
        <v>2124.0135847320003</v>
      </c>
      <c r="HE4" s="159">
        <v>1917.4554389960001</v>
      </c>
      <c r="HF4" s="159">
        <v>2499.0326865889997</v>
      </c>
      <c r="HG4" s="159">
        <v>1885.9781994260004</v>
      </c>
      <c r="HH4" s="159">
        <v>2356.9089291479995</v>
      </c>
      <c r="HI4" s="159">
        <v>2290.2524754569995</v>
      </c>
      <c r="HJ4" s="164">
        <v>2015.4835425760002</v>
      </c>
      <c r="HK4" s="164">
        <v>1715.8009040940003</v>
      </c>
      <c r="HL4" s="164">
        <v>1961.1025373499999</v>
      </c>
      <c r="HM4" s="164">
        <v>2376.4182955290003</v>
      </c>
      <c r="HN4" s="164">
        <v>2580.4311053190004</v>
      </c>
      <c r="HO4" s="164">
        <v>1861.138448254</v>
      </c>
      <c r="HP4" s="164">
        <v>2419.9808894689995</v>
      </c>
      <c r="HQ4" s="164">
        <v>1933.2349474300004</v>
      </c>
      <c r="HR4" s="164">
        <v>2528.8351176839997</v>
      </c>
      <c r="HS4" s="164">
        <v>2167.0619417789999</v>
      </c>
      <c r="HT4" s="164">
        <v>2678.8939097809998</v>
      </c>
      <c r="HU4" s="164">
        <v>2170.8782761369998</v>
      </c>
      <c r="HV4" s="164">
        <v>2288.5460974770003</v>
      </c>
      <c r="HW4" s="164">
        <v>1893.3392896509999</v>
      </c>
      <c r="HX4" s="164">
        <v>2252.6018098459999</v>
      </c>
      <c r="HY4" s="164">
        <v>3116.3321059039999</v>
      </c>
      <c r="HZ4" s="164">
        <v>3241.9092968249997</v>
      </c>
      <c r="IA4" s="164">
        <v>2168.7629193399998</v>
      </c>
      <c r="IB4" s="164">
        <v>2830.2325402469996</v>
      </c>
      <c r="IC4" s="164">
        <v>2170.8190062859999</v>
      </c>
      <c r="ID4" s="164">
        <v>2906.530687337</v>
      </c>
      <c r="IE4" s="164">
        <v>2085.8314743590004</v>
      </c>
      <c r="IF4" s="164">
        <v>2798.0153501540003</v>
      </c>
      <c r="IG4" s="164">
        <v>2208.6963590349997</v>
      </c>
      <c r="IH4" s="159">
        <v>2313.7939413660006</v>
      </c>
      <c r="II4" s="159">
        <v>1882.3280705669999</v>
      </c>
      <c r="IJ4" s="159">
        <v>2541.6816199550003</v>
      </c>
      <c r="IK4" s="159">
        <v>2929.0321687449996</v>
      </c>
      <c r="IL4" s="159">
        <v>3323.9881686999997</v>
      </c>
      <c r="IM4" s="159">
        <v>2437.9879743860001</v>
      </c>
      <c r="IN4" s="159">
        <v>2962.5013897019999</v>
      </c>
      <c r="IO4" s="159"/>
      <c r="IP4" s="159"/>
      <c r="IQ4" s="159"/>
      <c r="IR4" s="159"/>
      <c r="IS4" s="159"/>
    </row>
    <row r="5" spans="1:253" x14ac:dyDescent="0.25">
      <c r="A5" s="13" t="s">
        <v>3</v>
      </c>
      <c r="B5" s="14">
        <v>4.9185127230000001</v>
      </c>
      <c r="C5" s="14">
        <v>4.815990073</v>
      </c>
      <c r="D5" s="14">
        <v>12.820834074</v>
      </c>
      <c r="E5" s="14">
        <v>7.2059620740000003</v>
      </c>
      <c r="F5" s="14">
        <v>19.082454722999998</v>
      </c>
      <c r="G5" s="14">
        <v>8.2558646519999996</v>
      </c>
      <c r="H5" s="14">
        <v>10.076614793000001</v>
      </c>
      <c r="I5" s="14">
        <v>14.777370020000001</v>
      </c>
      <c r="J5" s="14">
        <v>15.011132691999999</v>
      </c>
      <c r="K5" s="14">
        <v>30.270592757999999</v>
      </c>
      <c r="L5" s="14">
        <v>367.39232796800002</v>
      </c>
      <c r="M5" s="14">
        <v>66.883475621999992</v>
      </c>
      <c r="N5" s="14">
        <v>7.9776969939999995</v>
      </c>
      <c r="O5" s="14">
        <v>10.778831436000001</v>
      </c>
      <c r="P5" s="14">
        <v>97.130089213000005</v>
      </c>
      <c r="Q5" s="14">
        <v>35.26444869800001</v>
      </c>
      <c r="R5" s="14">
        <v>42.482453081000003</v>
      </c>
      <c r="S5" s="14">
        <v>23.589444705999998</v>
      </c>
      <c r="T5" s="14">
        <v>265.582122857</v>
      </c>
      <c r="U5" s="14">
        <v>35.215966416000001</v>
      </c>
      <c r="V5" s="14">
        <v>142.086412739</v>
      </c>
      <c r="W5" s="14">
        <v>35.338470756999996</v>
      </c>
      <c r="X5" s="14">
        <v>107.071776594</v>
      </c>
      <c r="Y5" s="14">
        <v>98.821790281999995</v>
      </c>
      <c r="Z5" s="14">
        <v>36.798416928000002</v>
      </c>
      <c r="AA5" s="14">
        <v>35.408271790000001</v>
      </c>
      <c r="AB5" s="14">
        <v>32.096818798999998</v>
      </c>
      <c r="AC5" s="14">
        <v>157.984339132</v>
      </c>
      <c r="AD5" s="14">
        <v>123.16071422399999</v>
      </c>
      <c r="AE5" s="14">
        <v>81.588600554999999</v>
      </c>
      <c r="AF5" s="14">
        <v>141.27151272200001</v>
      </c>
      <c r="AG5" s="14">
        <v>46.721308168</v>
      </c>
      <c r="AH5" s="14">
        <v>87.382297398000006</v>
      </c>
      <c r="AI5" s="14">
        <v>32.902341482999994</v>
      </c>
      <c r="AJ5" s="14">
        <v>73.982703490000006</v>
      </c>
      <c r="AK5" s="14">
        <v>79.982809431999996</v>
      </c>
      <c r="AL5" s="14">
        <v>38.273550945999993</v>
      </c>
      <c r="AM5" s="14">
        <v>26.947120558000002</v>
      </c>
      <c r="AN5" s="14">
        <v>65.960687452000016</v>
      </c>
      <c r="AO5" s="14">
        <v>197.15226777399997</v>
      </c>
      <c r="AP5" s="14">
        <v>113.40984618800002</v>
      </c>
      <c r="AQ5" s="14">
        <v>64.099105351999995</v>
      </c>
      <c r="AR5" s="14">
        <v>111.847236974</v>
      </c>
      <c r="AS5" s="14">
        <v>80.217981739999999</v>
      </c>
      <c r="AT5" s="14">
        <v>99.789183729000001</v>
      </c>
      <c r="AU5" s="14">
        <v>59.813443737</v>
      </c>
      <c r="AV5" s="14">
        <v>110.90300636000001</v>
      </c>
      <c r="AW5" s="14">
        <v>49.599068362999994</v>
      </c>
      <c r="AX5" s="14">
        <v>38.762011520999991</v>
      </c>
      <c r="AY5" s="14">
        <v>8.1267408279999991</v>
      </c>
      <c r="AZ5" s="14">
        <v>9.3844839230000012</v>
      </c>
      <c r="BA5" s="14">
        <v>4.875766874</v>
      </c>
      <c r="BB5" s="14">
        <v>12.221376746000001</v>
      </c>
      <c r="BC5" s="14">
        <v>9.4494498740000008</v>
      </c>
      <c r="BD5" s="14">
        <v>523.449398481</v>
      </c>
      <c r="BE5" s="14">
        <v>158.21277782400003</v>
      </c>
      <c r="BF5" s="14">
        <v>209.60784365800001</v>
      </c>
      <c r="BG5" s="14">
        <v>10.041369096</v>
      </c>
      <c r="BH5" s="14">
        <v>50.744751397000002</v>
      </c>
      <c r="BI5" s="14">
        <v>193.64865981</v>
      </c>
      <c r="BJ5" s="14">
        <v>45.857507801000004</v>
      </c>
      <c r="BK5" s="14">
        <v>9.1788278330000015</v>
      </c>
      <c r="BL5" s="14">
        <v>33.872102403999996</v>
      </c>
      <c r="BM5" s="14">
        <v>40.171385293000007</v>
      </c>
      <c r="BN5" s="14">
        <v>526.84864441600007</v>
      </c>
      <c r="BO5" s="14">
        <v>9.9382261439999997</v>
      </c>
      <c r="BP5" s="14">
        <v>15.830126229000001</v>
      </c>
      <c r="BQ5" s="14">
        <v>122.895675004</v>
      </c>
      <c r="BR5" s="14">
        <v>9.5434347199999987</v>
      </c>
      <c r="BS5" s="14">
        <v>290.21866282799999</v>
      </c>
      <c r="BT5" s="14">
        <v>235.92126480000002</v>
      </c>
      <c r="BU5" s="14">
        <v>232.90655572599999</v>
      </c>
      <c r="BV5" s="14">
        <v>4.7666443540000003</v>
      </c>
      <c r="BW5" s="14">
        <v>89.514432284999998</v>
      </c>
      <c r="BX5" s="14">
        <v>69.137855505000019</v>
      </c>
      <c r="BY5" s="14">
        <v>464.515736248</v>
      </c>
      <c r="BZ5" s="14">
        <v>390.75553852100001</v>
      </c>
      <c r="CA5" s="14">
        <v>104.83913022599999</v>
      </c>
      <c r="CB5" s="14">
        <v>301.18493088799994</v>
      </c>
      <c r="CC5" s="14">
        <v>132.46861965099998</v>
      </c>
      <c r="CD5" s="14">
        <v>261.16570077599999</v>
      </c>
      <c r="CE5" s="14">
        <v>56.872516940000011</v>
      </c>
      <c r="CF5" s="14">
        <v>257.22810950600001</v>
      </c>
      <c r="CG5" s="14">
        <v>60.497742285999998</v>
      </c>
      <c r="CH5" s="14">
        <v>73.547767714000017</v>
      </c>
      <c r="CI5" s="14">
        <v>62.316473916</v>
      </c>
      <c r="CJ5" s="14">
        <v>63.929029241999999</v>
      </c>
      <c r="CK5" s="14">
        <v>297.56848282699997</v>
      </c>
      <c r="CL5" s="14">
        <v>330.43056903700005</v>
      </c>
      <c r="CM5" s="14">
        <v>221.84439372899996</v>
      </c>
      <c r="CN5" s="14">
        <v>282.78444873599994</v>
      </c>
      <c r="CO5" s="14">
        <v>76.752369165000019</v>
      </c>
      <c r="CP5" s="14">
        <v>290.50870222199995</v>
      </c>
      <c r="CQ5" s="14">
        <v>66.937242273999999</v>
      </c>
      <c r="CR5" s="14">
        <v>266.43195127500002</v>
      </c>
      <c r="CS5" s="14">
        <v>62.548394086999998</v>
      </c>
      <c r="CT5" s="14">
        <v>78.721824815000005</v>
      </c>
      <c r="CU5" s="14">
        <v>56.837241127999995</v>
      </c>
      <c r="CV5" s="14">
        <v>104.46437628199999</v>
      </c>
      <c r="CW5" s="14">
        <v>335.89694602899993</v>
      </c>
      <c r="CX5" s="14">
        <v>413.80554340800001</v>
      </c>
      <c r="CY5" s="14">
        <v>168.76127647999999</v>
      </c>
      <c r="CZ5" s="14">
        <v>474.64368673500002</v>
      </c>
      <c r="DA5" s="14">
        <v>64.925393762000013</v>
      </c>
      <c r="DB5" s="14">
        <v>400.95854959300004</v>
      </c>
      <c r="DC5" s="14">
        <v>77.559277908000013</v>
      </c>
      <c r="DD5" s="14">
        <v>357.98361570000003</v>
      </c>
      <c r="DE5" s="14">
        <v>76.051381230999993</v>
      </c>
      <c r="DF5" s="14">
        <v>87.397015224000015</v>
      </c>
      <c r="DG5" s="14">
        <v>51.786166336000015</v>
      </c>
      <c r="DH5" s="14">
        <v>104.44221938000001</v>
      </c>
      <c r="DI5" s="14">
        <v>384.41363091599993</v>
      </c>
      <c r="DJ5" s="14">
        <v>489.61051050500009</v>
      </c>
      <c r="DK5" s="14">
        <v>175.05419437899999</v>
      </c>
      <c r="DL5" s="14">
        <v>539.40389321400005</v>
      </c>
      <c r="DM5" s="14">
        <v>121.81650904399999</v>
      </c>
      <c r="DN5" s="14">
        <v>412.43222138700008</v>
      </c>
      <c r="DO5" s="14">
        <v>82.927489279999989</v>
      </c>
      <c r="DP5" s="14">
        <v>372.78548379000011</v>
      </c>
      <c r="DQ5" s="14">
        <v>81.169739320000005</v>
      </c>
      <c r="DR5" s="14">
        <v>106.33461259200003</v>
      </c>
      <c r="DS5" s="14">
        <v>61.969506587999994</v>
      </c>
      <c r="DT5" s="14">
        <v>126.72827473899999</v>
      </c>
      <c r="DU5" s="14">
        <v>446.91702605400002</v>
      </c>
      <c r="DV5" s="14">
        <v>506.85047870099999</v>
      </c>
      <c r="DW5" s="14">
        <v>151.90594317600002</v>
      </c>
      <c r="DX5" s="14">
        <v>479.72092897499999</v>
      </c>
      <c r="DY5" s="14">
        <v>94.622766800000008</v>
      </c>
      <c r="DZ5" s="14">
        <v>401.78978142800003</v>
      </c>
      <c r="EA5" s="14">
        <v>99.531173057999993</v>
      </c>
      <c r="EB5" s="14">
        <v>535.67991580399985</v>
      </c>
      <c r="EC5" s="14">
        <v>85.525923934999994</v>
      </c>
      <c r="ED5" s="14">
        <v>178.24839800800001</v>
      </c>
      <c r="EE5" s="14">
        <v>67.470920308999993</v>
      </c>
      <c r="EF5" s="14">
        <v>163.46373297900001</v>
      </c>
      <c r="EG5" s="14">
        <v>464.51272854799998</v>
      </c>
      <c r="EH5" s="14">
        <v>676.40899777999994</v>
      </c>
      <c r="EI5" s="14">
        <v>228.671315593</v>
      </c>
      <c r="EJ5" s="14">
        <v>506.59523839600001</v>
      </c>
      <c r="EK5" s="14">
        <v>94.110853944999988</v>
      </c>
      <c r="EL5" s="14">
        <v>476.895001127</v>
      </c>
      <c r="EM5" s="14">
        <v>230.39088688299998</v>
      </c>
      <c r="EN5" s="14">
        <v>461.39673846700003</v>
      </c>
      <c r="EO5" s="14">
        <v>133.38418099100002</v>
      </c>
      <c r="EP5" s="14">
        <v>199.311711645</v>
      </c>
      <c r="EQ5" s="14">
        <v>107.41655665299999</v>
      </c>
      <c r="ER5" s="14">
        <v>219.71078577899999</v>
      </c>
      <c r="ES5" s="14">
        <v>637.36132985300014</v>
      </c>
      <c r="ET5" s="14">
        <v>625.11057184599997</v>
      </c>
      <c r="EU5" s="14">
        <v>232.01283770499998</v>
      </c>
      <c r="EV5" s="14">
        <v>492.41383956300001</v>
      </c>
      <c r="EW5" s="14">
        <v>110.63168988499999</v>
      </c>
      <c r="EX5" s="14">
        <v>443.19362851199998</v>
      </c>
      <c r="EY5" s="14">
        <v>258.66766363599999</v>
      </c>
      <c r="EZ5" s="14">
        <v>431.24183805500007</v>
      </c>
      <c r="FA5" s="14">
        <v>160.46274441600002</v>
      </c>
      <c r="FB5" s="14">
        <v>227.92090875399998</v>
      </c>
      <c r="FC5" s="14">
        <v>84.652676654000004</v>
      </c>
      <c r="FD5" s="14">
        <v>228.90874932100002</v>
      </c>
      <c r="FE5" s="14">
        <v>657.57474274599997</v>
      </c>
      <c r="FF5" s="14">
        <v>730.77933325499998</v>
      </c>
      <c r="FG5" s="14">
        <v>272.66690754199999</v>
      </c>
      <c r="FH5" s="14">
        <v>554.07650074799994</v>
      </c>
      <c r="FI5" s="14">
        <v>155.02199874900001</v>
      </c>
      <c r="FJ5" s="14">
        <v>540.96923728799993</v>
      </c>
      <c r="FK5" s="14">
        <v>268.98944524300003</v>
      </c>
      <c r="FL5" s="14">
        <v>518.96860925399983</v>
      </c>
      <c r="FM5" s="14">
        <v>18.112792850999998</v>
      </c>
      <c r="FN5" s="14">
        <v>261.08431179400003</v>
      </c>
      <c r="FO5" s="14">
        <v>112.43828372500001</v>
      </c>
      <c r="FP5" s="14">
        <v>118.27529379800001</v>
      </c>
      <c r="FQ5" s="14">
        <v>649.1019516839998</v>
      </c>
      <c r="FR5" s="14">
        <v>870.4106927979999</v>
      </c>
      <c r="FS5" s="14">
        <v>380.58187440900002</v>
      </c>
      <c r="FT5" s="14">
        <v>645.45086202500011</v>
      </c>
      <c r="FU5" s="14">
        <v>306.85078474500006</v>
      </c>
      <c r="FV5" s="14">
        <v>602.97699578800018</v>
      </c>
      <c r="FW5" s="14">
        <v>327.08446276700005</v>
      </c>
      <c r="FX5" s="14">
        <v>585.24241421799991</v>
      </c>
      <c r="FY5" s="14">
        <v>187.59268937500002</v>
      </c>
      <c r="FZ5" s="14">
        <v>314.94137429799997</v>
      </c>
      <c r="GA5" s="14">
        <v>129.19890723</v>
      </c>
      <c r="GB5" s="6">
        <v>154.21055376800001</v>
      </c>
      <c r="GC5" s="6">
        <v>703.42494635900005</v>
      </c>
      <c r="GD5" s="6">
        <v>702.29416376800009</v>
      </c>
      <c r="GE5" s="6">
        <v>340.18758824299994</v>
      </c>
      <c r="GF5" s="6">
        <v>759.96839047599997</v>
      </c>
      <c r="GG5" s="6">
        <v>319.95627627900001</v>
      </c>
      <c r="GH5" s="6">
        <v>658.28118689200005</v>
      </c>
      <c r="GI5" s="6">
        <v>370.02738948300004</v>
      </c>
      <c r="GJ5" s="6">
        <v>620.88066688900017</v>
      </c>
      <c r="GK5" s="6">
        <v>186.93127711599999</v>
      </c>
      <c r="GL5" s="7">
        <v>368.78704122300002</v>
      </c>
      <c r="GM5" s="7">
        <v>176.86689867499999</v>
      </c>
      <c r="GN5" s="7">
        <v>414.16955743599999</v>
      </c>
      <c r="GO5" s="7">
        <v>813.28127649800012</v>
      </c>
      <c r="GP5" s="7">
        <v>803.75131760900001</v>
      </c>
      <c r="GQ5" s="7">
        <v>423.60195590299998</v>
      </c>
      <c r="GR5" s="7">
        <v>752.57867484899998</v>
      </c>
      <c r="GS5" s="7">
        <v>239.675917653</v>
      </c>
      <c r="GT5" s="7">
        <v>743.25175174399999</v>
      </c>
      <c r="GU5" s="7">
        <v>405.04089447799998</v>
      </c>
      <c r="GV5" s="7">
        <v>659.28723072299999</v>
      </c>
      <c r="GW5" s="7">
        <v>212.42550222200001</v>
      </c>
      <c r="GX5" s="158">
        <v>336.229990751</v>
      </c>
      <c r="GY5" s="158">
        <v>136.38919294500002</v>
      </c>
      <c r="GZ5" s="158">
        <v>493.48855527200004</v>
      </c>
      <c r="HA5" s="158">
        <v>264.89117648199999</v>
      </c>
      <c r="HB5" s="158">
        <v>308.32559026799998</v>
      </c>
      <c r="HC5" s="158">
        <v>452.17791019999999</v>
      </c>
      <c r="HD5" s="158">
        <v>696.533787448</v>
      </c>
      <c r="HE5" s="158">
        <v>404.45495482599995</v>
      </c>
      <c r="HF5" s="158">
        <v>1020.021458761</v>
      </c>
      <c r="HG5" s="158">
        <v>406.53628251700002</v>
      </c>
      <c r="HH5" s="158">
        <v>825.05447705499989</v>
      </c>
      <c r="HI5" s="158">
        <v>626.1358405269998</v>
      </c>
      <c r="HJ5" s="163">
        <v>472.89075626299996</v>
      </c>
      <c r="HK5" s="163">
        <v>266.53974023200004</v>
      </c>
      <c r="HL5" s="163">
        <v>469.329252838</v>
      </c>
      <c r="HM5" s="163">
        <v>913.20803721200002</v>
      </c>
      <c r="HN5" s="163">
        <v>1114.8242465339999</v>
      </c>
      <c r="HO5" s="163">
        <v>383.53446907399996</v>
      </c>
      <c r="HP5" s="163">
        <v>809.31364049499985</v>
      </c>
      <c r="HQ5" s="163">
        <v>307.43636395700003</v>
      </c>
      <c r="HR5" s="163">
        <v>795.350050872</v>
      </c>
      <c r="HS5" s="163">
        <v>307.77796732899992</v>
      </c>
      <c r="HT5" s="163">
        <v>813.58659574299998</v>
      </c>
      <c r="HU5" s="163">
        <v>280.19934879700003</v>
      </c>
      <c r="HV5" s="163">
        <v>421.10484759400009</v>
      </c>
      <c r="HW5" s="163">
        <v>227.28879016300002</v>
      </c>
      <c r="HX5" s="163">
        <v>613.45548681000002</v>
      </c>
      <c r="HY5" s="163">
        <v>1408.93740981</v>
      </c>
      <c r="HZ5" s="163">
        <v>1595.1974563019996</v>
      </c>
      <c r="IA5" s="163">
        <v>443.29118539000001</v>
      </c>
      <c r="IB5" s="163">
        <v>1082.4033166279999</v>
      </c>
      <c r="IC5" s="163">
        <v>351.02799111000002</v>
      </c>
      <c r="ID5" s="163">
        <v>994.23640475900004</v>
      </c>
      <c r="IE5" s="163">
        <v>326.64276474000002</v>
      </c>
      <c r="IF5" s="163">
        <v>948.24027034599999</v>
      </c>
      <c r="IG5" s="163">
        <v>341.64471045499994</v>
      </c>
      <c r="IH5" s="158">
        <v>443.41364999199999</v>
      </c>
      <c r="II5" s="158">
        <v>239.05389825099999</v>
      </c>
      <c r="IJ5" s="158">
        <v>616.86139367300007</v>
      </c>
      <c r="IK5" s="158">
        <v>1142.2742217569999</v>
      </c>
      <c r="IL5" s="158">
        <v>1436.5421626030002</v>
      </c>
      <c r="IM5" s="158">
        <v>432.07030338499999</v>
      </c>
      <c r="IN5" s="158">
        <v>17.135624937000003</v>
      </c>
      <c r="IO5" s="158"/>
      <c r="IP5" s="158"/>
      <c r="IQ5" s="158"/>
      <c r="IR5" s="158"/>
      <c r="IS5" s="158"/>
    </row>
    <row r="6" spans="1:253" x14ac:dyDescent="0.25">
      <c r="A6" s="13" t="s">
        <v>4</v>
      </c>
      <c r="B6" s="14">
        <v>51.019027981000008</v>
      </c>
      <c r="C6" s="14">
        <v>39.737610391000004</v>
      </c>
      <c r="D6" s="14">
        <v>202.51609236600001</v>
      </c>
      <c r="E6" s="14">
        <v>111.518850923</v>
      </c>
      <c r="F6" s="14">
        <v>111.92845023299999</v>
      </c>
      <c r="G6" s="14">
        <v>106.667379676</v>
      </c>
      <c r="H6" s="14">
        <v>116.175969947</v>
      </c>
      <c r="I6" s="14">
        <v>132.635347927</v>
      </c>
      <c r="J6" s="14">
        <v>131.73927325900002</v>
      </c>
      <c r="K6" s="14">
        <v>110.205259377</v>
      </c>
      <c r="L6" s="14">
        <v>1068.0911039990001</v>
      </c>
      <c r="M6" s="14">
        <v>254.0617740699999</v>
      </c>
      <c r="N6" s="14">
        <v>85.834171026999996</v>
      </c>
      <c r="O6" s="14">
        <v>189.25612254399999</v>
      </c>
      <c r="P6" s="14">
        <v>381.00556851099998</v>
      </c>
      <c r="Q6" s="14">
        <v>140.41586991599999</v>
      </c>
      <c r="R6" s="14">
        <v>132.645984148</v>
      </c>
      <c r="S6" s="14">
        <v>173.36172170100002</v>
      </c>
      <c r="T6" s="14">
        <v>493.15296958599998</v>
      </c>
      <c r="U6" s="14">
        <v>274.34497837499998</v>
      </c>
      <c r="V6" s="14">
        <v>252.51800654799999</v>
      </c>
      <c r="W6" s="14">
        <v>335.42879814499997</v>
      </c>
      <c r="X6" s="14">
        <v>174.48125637699999</v>
      </c>
      <c r="Y6" s="14">
        <v>292.30478601200002</v>
      </c>
      <c r="Z6" s="14">
        <v>210.208141759</v>
      </c>
      <c r="AA6" s="14">
        <v>270.35356731499996</v>
      </c>
      <c r="AB6" s="14">
        <v>237.55373536499999</v>
      </c>
      <c r="AC6" s="14">
        <v>242.15942922099998</v>
      </c>
      <c r="AD6" s="14">
        <v>261.29413435599997</v>
      </c>
      <c r="AE6" s="14">
        <v>288.738113656</v>
      </c>
      <c r="AF6" s="14">
        <v>266.52048426900001</v>
      </c>
      <c r="AG6" s="14">
        <v>277.34065295699997</v>
      </c>
      <c r="AH6" s="14">
        <v>314.879428921</v>
      </c>
      <c r="AI6" s="14">
        <v>279.35724434899998</v>
      </c>
      <c r="AJ6" s="14">
        <v>322.95929860199999</v>
      </c>
      <c r="AK6" s="14">
        <v>417.39244739899999</v>
      </c>
      <c r="AL6" s="14">
        <v>293.95890341399996</v>
      </c>
      <c r="AM6" s="14">
        <v>296.02888413900001</v>
      </c>
      <c r="AN6" s="14">
        <v>304.34103991699999</v>
      </c>
      <c r="AO6" s="14">
        <v>277.70160718</v>
      </c>
      <c r="AP6" s="14">
        <v>329.681797335</v>
      </c>
      <c r="AQ6" s="14">
        <v>315.93879634900003</v>
      </c>
      <c r="AR6" s="14">
        <v>340.96366369500004</v>
      </c>
      <c r="AS6" s="14">
        <v>386.18733472600002</v>
      </c>
      <c r="AT6" s="14">
        <v>322.62693860299999</v>
      </c>
      <c r="AU6" s="14">
        <v>455.99846480600002</v>
      </c>
      <c r="AV6" s="14">
        <v>364.00948400100003</v>
      </c>
      <c r="AW6" s="14">
        <v>384.27332928499993</v>
      </c>
      <c r="AX6" s="14">
        <v>349.50211045000003</v>
      </c>
      <c r="AY6" s="14">
        <v>219.76587958800002</v>
      </c>
      <c r="AZ6" s="14">
        <v>280.91403794899998</v>
      </c>
      <c r="BA6" s="14">
        <v>218.57605141800002</v>
      </c>
      <c r="BB6" s="14">
        <v>288.178977702</v>
      </c>
      <c r="BC6" s="14">
        <v>258.27632280299997</v>
      </c>
      <c r="BD6" s="14">
        <v>903.59106466200001</v>
      </c>
      <c r="BE6" s="14">
        <v>545.28336556700003</v>
      </c>
      <c r="BF6" s="14">
        <v>429.74790621800003</v>
      </c>
      <c r="BG6" s="14">
        <v>264.57548660200001</v>
      </c>
      <c r="BH6" s="14">
        <v>477.003126909</v>
      </c>
      <c r="BI6" s="14">
        <v>595.38400774699994</v>
      </c>
      <c r="BJ6" s="14">
        <v>452.99097703500001</v>
      </c>
      <c r="BK6" s="14">
        <v>321.14049802399995</v>
      </c>
      <c r="BL6" s="14">
        <v>479.27699498599998</v>
      </c>
      <c r="BM6" s="14">
        <v>484.78027176299997</v>
      </c>
      <c r="BN6" s="14">
        <v>664.43995579700004</v>
      </c>
      <c r="BO6" s="14">
        <v>297.37999737299998</v>
      </c>
      <c r="BP6" s="14">
        <v>368.28378598699999</v>
      </c>
      <c r="BQ6" s="14">
        <v>488.76285098099999</v>
      </c>
      <c r="BR6" s="14">
        <v>342.85084691500003</v>
      </c>
      <c r="BS6" s="14">
        <v>694.78067475400007</v>
      </c>
      <c r="BT6" s="14">
        <v>626.65748905800012</v>
      </c>
      <c r="BU6" s="14">
        <v>681.54744728600008</v>
      </c>
      <c r="BV6" s="14">
        <v>211.648672519</v>
      </c>
      <c r="BW6" s="14">
        <v>478.72076372800001</v>
      </c>
      <c r="BX6" s="14">
        <v>481.43656149000003</v>
      </c>
      <c r="BY6" s="14">
        <v>608.63984924800002</v>
      </c>
      <c r="BZ6" s="14">
        <v>403.48329885800001</v>
      </c>
      <c r="CA6" s="14">
        <v>501.79849515800004</v>
      </c>
      <c r="CB6" s="14">
        <v>484.42853188399999</v>
      </c>
      <c r="CC6" s="14">
        <v>511.82850234500006</v>
      </c>
      <c r="CD6" s="14">
        <v>507.89315399799995</v>
      </c>
      <c r="CE6" s="14">
        <v>563.35700976300006</v>
      </c>
      <c r="CF6" s="14">
        <v>568.57080651899992</v>
      </c>
      <c r="CG6" s="14">
        <v>620.00483837000002</v>
      </c>
      <c r="CH6" s="14">
        <v>575.28555964600002</v>
      </c>
      <c r="CI6" s="14">
        <v>594.79813745900003</v>
      </c>
      <c r="CJ6" s="14">
        <v>554.27330319600003</v>
      </c>
      <c r="CK6" s="14">
        <v>591.32017953399998</v>
      </c>
      <c r="CL6" s="14">
        <v>640.72881435799991</v>
      </c>
      <c r="CM6" s="14">
        <v>619.70074365899995</v>
      </c>
      <c r="CN6" s="14">
        <v>596.78624870599992</v>
      </c>
      <c r="CO6" s="14">
        <v>646.44588445099998</v>
      </c>
      <c r="CP6" s="14">
        <v>630.08717891399999</v>
      </c>
      <c r="CQ6" s="14">
        <v>723.820616159</v>
      </c>
      <c r="CR6" s="14">
        <v>693.08702585499998</v>
      </c>
      <c r="CS6" s="14">
        <v>819.35332249299995</v>
      </c>
      <c r="CT6" s="14">
        <v>705.47738206600002</v>
      </c>
      <c r="CU6" s="14">
        <v>600.02181311899994</v>
      </c>
      <c r="CV6" s="14">
        <v>749.35237954800004</v>
      </c>
      <c r="CW6" s="14">
        <v>686.70718342900011</v>
      </c>
      <c r="CX6" s="14">
        <v>690.33805963899999</v>
      </c>
      <c r="CY6" s="14">
        <v>788.29463840200003</v>
      </c>
      <c r="CZ6" s="14">
        <v>666.139801605</v>
      </c>
      <c r="DA6" s="14">
        <v>752.23452247</v>
      </c>
      <c r="DB6" s="14">
        <v>756.19390213600002</v>
      </c>
      <c r="DC6" s="14">
        <v>801.65482931099996</v>
      </c>
      <c r="DD6" s="14">
        <v>772.07643268799984</v>
      </c>
      <c r="DE6" s="14">
        <v>836.259850368</v>
      </c>
      <c r="DF6" s="14">
        <v>772.14321813899994</v>
      </c>
      <c r="DG6" s="14">
        <v>701.63633370599996</v>
      </c>
      <c r="DH6" s="14">
        <v>719.10554801600006</v>
      </c>
      <c r="DI6" s="14">
        <v>724.80646372599995</v>
      </c>
      <c r="DJ6" s="14">
        <v>766.15371584200011</v>
      </c>
      <c r="DK6" s="14">
        <v>721.44412577100002</v>
      </c>
      <c r="DL6" s="14">
        <v>780.96677351499989</v>
      </c>
      <c r="DM6" s="14">
        <v>789.83215837000012</v>
      </c>
      <c r="DN6" s="14">
        <v>752.35089437900001</v>
      </c>
      <c r="DO6" s="14">
        <v>823.39148094800009</v>
      </c>
      <c r="DP6" s="14">
        <v>865.35138765300007</v>
      </c>
      <c r="DQ6" s="14">
        <v>805.188264344</v>
      </c>
      <c r="DR6" s="14">
        <v>895.79075776399986</v>
      </c>
      <c r="DS6" s="14">
        <v>705.96936251099999</v>
      </c>
      <c r="DT6" s="14">
        <v>697.916211116</v>
      </c>
      <c r="DU6" s="14">
        <v>828.97896721399991</v>
      </c>
      <c r="DV6" s="14">
        <v>820.73023382600002</v>
      </c>
      <c r="DW6" s="14">
        <v>766.00486672099987</v>
      </c>
      <c r="DX6" s="14">
        <v>818.74335256099994</v>
      </c>
      <c r="DY6" s="14">
        <v>871.51261751000004</v>
      </c>
      <c r="DZ6" s="14">
        <v>856.98930704300005</v>
      </c>
      <c r="EA6" s="14">
        <v>854.869671219</v>
      </c>
      <c r="EB6" s="14">
        <v>848.098357061</v>
      </c>
      <c r="EC6" s="14">
        <v>973.44255654600011</v>
      </c>
      <c r="ED6" s="14">
        <v>975.34965772499993</v>
      </c>
      <c r="EE6" s="14">
        <v>826.76300119199993</v>
      </c>
      <c r="EF6" s="14">
        <v>935.97106415500002</v>
      </c>
      <c r="EG6" s="14">
        <v>965.44760096199991</v>
      </c>
      <c r="EH6" s="14">
        <v>955.98898692800003</v>
      </c>
      <c r="EI6" s="14">
        <v>952.37123936400008</v>
      </c>
      <c r="EJ6" s="14">
        <v>1049.091106736</v>
      </c>
      <c r="EK6" s="14">
        <v>956.36122785099997</v>
      </c>
      <c r="EL6" s="14">
        <v>1027.404043583</v>
      </c>
      <c r="EM6" s="14">
        <v>1117.8851794560001</v>
      </c>
      <c r="EN6" s="14">
        <v>972.19218977699984</v>
      </c>
      <c r="EO6" s="14">
        <v>1096.002103409</v>
      </c>
      <c r="EP6" s="14">
        <v>1064.0351457240001</v>
      </c>
      <c r="EQ6" s="14">
        <v>877.79345570499993</v>
      </c>
      <c r="ER6" s="14">
        <v>1041.276012114</v>
      </c>
      <c r="ES6" s="14">
        <v>994.87472354300007</v>
      </c>
      <c r="ET6" s="14">
        <v>975.593408092</v>
      </c>
      <c r="EU6" s="14">
        <v>1004.7822451970001</v>
      </c>
      <c r="EV6" s="14">
        <v>1058.5381275090001</v>
      </c>
      <c r="EW6" s="14">
        <v>983.16827480200004</v>
      </c>
      <c r="EX6" s="14">
        <v>1054.231393302</v>
      </c>
      <c r="EY6" s="14">
        <v>1036.9968583110001</v>
      </c>
      <c r="EZ6" s="14">
        <v>1003.193932026</v>
      </c>
      <c r="FA6" s="14">
        <v>1129.453794651</v>
      </c>
      <c r="FB6" s="14">
        <v>1075.3517464860001</v>
      </c>
      <c r="FC6" s="14">
        <v>931.09875648299999</v>
      </c>
      <c r="FD6" s="14">
        <v>1041.751446562</v>
      </c>
      <c r="FE6" s="14">
        <v>1049.4494941109999</v>
      </c>
      <c r="FF6" s="14">
        <v>1076.169102951</v>
      </c>
      <c r="FG6" s="14">
        <v>1064.09282134</v>
      </c>
      <c r="FH6" s="14">
        <v>1029.021654726</v>
      </c>
      <c r="FI6" s="14">
        <v>1156.8761443420001</v>
      </c>
      <c r="FJ6" s="14">
        <v>1120.8974836689999</v>
      </c>
      <c r="FK6" s="14">
        <v>1040.3226914690001</v>
      </c>
      <c r="FL6" s="14">
        <v>1107.8558393850001</v>
      </c>
      <c r="FM6" s="14">
        <v>712.185115913</v>
      </c>
      <c r="FN6" s="14">
        <v>1151.3448652740001</v>
      </c>
      <c r="FO6" s="14">
        <v>986.31981518499992</v>
      </c>
      <c r="FP6" s="14">
        <v>1159.4795775749999</v>
      </c>
      <c r="FQ6" s="14">
        <v>1103.8742659009999</v>
      </c>
      <c r="FR6" s="14">
        <v>1155.5851287159999</v>
      </c>
      <c r="FS6" s="14">
        <v>1152.8231439590002</v>
      </c>
      <c r="FT6" s="14">
        <v>1171.117876431</v>
      </c>
      <c r="FU6" s="14">
        <v>1254.866149643</v>
      </c>
      <c r="FV6" s="14">
        <v>1243.2066371449998</v>
      </c>
      <c r="FW6" s="14">
        <v>1182.7945784120002</v>
      </c>
      <c r="FX6" s="14">
        <v>1200.609266853</v>
      </c>
      <c r="FY6" s="14">
        <v>1305.847629932</v>
      </c>
      <c r="FZ6" s="14">
        <v>1318.1182466119999</v>
      </c>
      <c r="GA6" s="14">
        <v>1091.461576247</v>
      </c>
      <c r="GB6" s="6">
        <v>1222.4445893070001</v>
      </c>
      <c r="GC6" s="6">
        <v>1346.2312043319998</v>
      </c>
      <c r="GD6" s="6">
        <v>1276.1651989869999</v>
      </c>
      <c r="GE6" s="6">
        <v>1252.7402387070001</v>
      </c>
      <c r="GF6" s="6">
        <v>1215.0047790899998</v>
      </c>
      <c r="GG6" s="6">
        <v>1318.813409979</v>
      </c>
      <c r="GH6" s="6">
        <v>1239.9319973719998</v>
      </c>
      <c r="GI6" s="6">
        <v>1282.549055164</v>
      </c>
      <c r="GJ6" s="6">
        <v>1297.458082007</v>
      </c>
      <c r="GK6" s="6">
        <v>1145.528027368</v>
      </c>
      <c r="GL6" s="7">
        <v>1232.1432510489999</v>
      </c>
      <c r="GM6" s="7">
        <v>1197.9150561699998</v>
      </c>
      <c r="GN6" s="7">
        <v>1165.0487603380002</v>
      </c>
      <c r="GO6" s="7">
        <v>1178.6037045399999</v>
      </c>
      <c r="GP6" s="7">
        <v>1239.5382225420001</v>
      </c>
      <c r="GQ6" s="7">
        <v>1085.9575405640001</v>
      </c>
      <c r="GR6" s="7">
        <v>1273.5361822310001</v>
      </c>
      <c r="GS6" s="7">
        <v>1324.8878636430002</v>
      </c>
      <c r="GT6" s="7">
        <v>1249.035450908</v>
      </c>
      <c r="GU6" s="7">
        <v>1283.95484192</v>
      </c>
      <c r="GV6" s="7">
        <v>1236.9174152319999</v>
      </c>
      <c r="GW6" s="7">
        <v>1248.7600058750002</v>
      </c>
      <c r="GX6" s="158">
        <v>1384.3596450350001</v>
      </c>
      <c r="GY6" s="158">
        <v>1225.0634290329999</v>
      </c>
      <c r="GZ6" s="158">
        <v>1107.1975260609997</v>
      </c>
      <c r="HA6" s="158">
        <v>710.767923645</v>
      </c>
      <c r="HB6" s="158">
        <v>1003.2892296950001</v>
      </c>
      <c r="HC6" s="158">
        <v>1172.9151346369999</v>
      </c>
      <c r="HD6" s="158">
        <v>1225.301893545</v>
      </c>
      <c r="HE6" s="158">
        <v>1330.1673231700001</v>
      </c>
      <c r="HF6" s="158">
        <v>1299.103663715</v>
      </c>
      <c r="HG6" s="158">
        <v>1274.6090601070002</v>
      </c>
      <c r="HH6" s="158">
        <v>1334.404011503</v>
      </c>
      <c r="HI6" s="158">
        <v>1393.3215493799999</v>
      </c>
      <c r="HJ6" s="163">
        <v>1356.9956900620002</v>
      </c>
      <c r="HK6" s="163">
        <v>1251.3108461020001</v>
      </c>
      <c r="HL6" s="163">
        <v>1281.4301908279999</v>
      </c>
      <c r="HM6" s="163">
        <v>1271.9757611340001</v>
      </c>
      <c r="HN6" s="163">
        <v>1269.6256747280001</v>
      </c>
      <c r="HO6" s="163">
        <v>1268.0554006470002</v>
      </c>
      <c r="HP6" s="163">
        <v>1357.9834007299999</v>
      </c>
      <c r="HQ6" s="163">
        <v>1366.6763983430001</v>
      </c>
      <c r="HR6" s="163">
        <v>1479.3624427309999</v>
      </c>
      <c r="HS6" s="163">
        <v>1561.658949825</v>
      </c>
      <c r="HT6" s="163">
        <v>1562.857707917</v>
      </c>
      <c r="HU6" s="163">
        <v>1588.1180552169999</v>
      </c>
      <c r="HV6" s="163">
        <v>1599.068325299</v>
      </c>
      <c r="HW6" s="163">
        <v>1422.122603303</v>
      </c>
      <c r="HX6" s="163">
        <v>1360.1403967610001</v>
      </c>
      <c r="HY6" s="163">
        <v>1444.7673585490002</v>
      </c>
      <c r="HZ6" s="163">
        <v>1415.1925004310001</v>
      </c>
      <c r="IA6" s="163">
        <v>1465.356413149</v>
      </c>
      <c r="IB6" s="163">
        <v>1477.566144747</v>
      </c>
      <c r="IC6" s="163">
        <v>1511.0941054639998</v>
      </c>
      <c r="ID6" s="163">
        <v>1615.5870194660001</v>
      </c>
      <c r="IE6" s="163">
        <v>1488.2489286340001</v>
      </c>
      <c r="IF6" s="163">
        <v>1528.139667054</v>
      </c>
      <c r="IG6" s="163">
        <v>1559.9788132149999</v>
      </c>
      <c r="IH6" s="158">
        <v>1604.9208873540001</v>
      </c>
      <c r="II6" s="158">
        <v>1385.994563364</v>
      </c>
      <c r="IJ6" s="158">
        <v>1625.9252785580002</v>
      </c>
      <c r="IK6" s="158">
        <v>1547.6262825569997</v>
      </c>
      <c r="IL6" s="158">
        <v>1612.6567632479996</v>
      </c>
      <c r="IM6" s="158">
        <v>1724.8386792380002</v>
      </c>
      <c r="IN6" s="158">
        <v>810.82088536399999</v>
      </c>
      <c r="IO6" s="158"/>
      <c r="IP6" s="158"/>
      <c r="IQ6" s="158"/>
      <c r="IR6" s="158"/>
      <c r="IS6" s="158"/>
    </row>
    <row r="7" spans="1:253" x14ac:dyDescent="0.25">
      <c r="A7" s="13" t="s">
        <v>5</v>
      </c>
      <c r="B7" s="14">
        <v>25.634772888000001</v>
      </c>
      <c r="C7" s="14">
        <v>18.644480049000002</v>
      </c>
      <c r="D7" s="14">
        <v>118.16595578800001</v>
      </c>
      <c r="E7" s="14">
        <v>60.968476783999996</v>
      </c>
      <c r="F7" s="14">
        <v>70.520159847999992</v>
      </c>
      <c r="G7" s="14">
        <v>69.005032225999997</v>
      </c>
      <c r="H7" s="14">
        <v>69.714311549000001</v>
      </c>
      <c r="I7" s="14">
        <v>81.401404157000002</v>
      </c>
      <c r="J7" s="14">
        <v>93.007620848000002</v>
      </c>
      <c r="K7" s="14">
        <v>86.493708183999999</v>
      </c>
      <c r="L7" s="14">
        <v>267.896274275</v>
      </c>
      <c r="M7" s="14">
        <v>761.92856841599996</v>
      </c>
      <c r="N7" s="14">
        <v>58.860449679999995</v>
      </c>
      <c r="O7" s="14">
        <v>112.566171904</v>
      </c>
      <c r="P7" s="14">
        <v>281.546935109</v>
      </c>
      <c r="Q7" s="14">
        <v>90.530715344000001</v>
      </c>
      <c r="R7" s="14">
        <v>76.448850476000004</v>
      </c>
      <c r="S7" s="14">
        <v>104.876761446</v>
      </c>
      <c r="T7" s="14">
        <v>335.68356411899998</v>
      </c>
      <c r="U7" s="14">
        <v>178.44192202400001</v>
      </c>
      <c r="V7" s="14">
        <v>165.352911885</v>
      </c>
      <c r="W7" s="14">
        <v>222.569956117</v>
      </c>
      <c r="X7" s="14">
        <v>128.64435031599999</v>
      </c>
      <c r="Y7" s="14">
        <v>218.383035667</v>
      </c>
      <c r="Z7" s="14">
        <v>144.44270920000002</v>
      </c>
      <c r="AA7" s="14">
        <v>185.105018304</v>
      </c>
      <c r="AB7" s="14">
        <v>150.61967765399999</v>
      </c>
      <c r="AC7" s="14">
        <v>170.26251029899998</v>
      </c>
      <c r="AD7" s="14">
        <v>184.46400087500001</v>
      </c>
      <c r="AE7" s="14">
        <v>215.49647093999999</v>
      </c>
      <c r="AF7" s="14">
        <v>186.73829983500002</v>
      </c>
      <c r="AG7" s="14">
        <v>208.23503409400001</v>
      </c>
      <c r="AH7" s="14">
        <v>230.22747156200001</v>
      </c>
      <c r="AI7" s="14">
        <v>211.29021178400001</v>
      </c>
      <c r="AJ7" s="14">
        <v>231.08522083700001</v>
      </c>
      <c r="AK7" s="14">
        <v>324.59489985099998</v>
      </c>
      <c r="AL7" s="14">
        <v>218.29335861299998</v>
      </c>
      <c r="AM7" s="14">
        <v>226.087874602</v>
      </c>
      <c r="AN7" s="14">
        <v>213.55536741700001</v>
      </c>
      <c r="AO7" s="14">
        <v>206.99381511199999</v>
      </c>
      <c r="AP7" s="14">
        <v>229.877526343</v>
      </c>
      <c r="AQ7" s="14">
        <v>226.89115322400002</v>
      </c>
      <c r="AR7" s="14">
        <v>236.35716526300001</v>
      </c>
      <c r="AS7" s="14">
        <v>301.92305020700002</v>
      </c>
      <c r="AT7" s="14">
        <v>251.26028695400001</v>
      </c>
      <c r="AU7" s="14">
        <v>324.62212636800001</v>
      </c>
      <c r="AV7" s="14">
        <v>266.34512810400003</v>
      </c>
      <c r="AW7" s="14">
        <v>277.52698808599996</v>
      </c>
      <c r="AX7" s="14">
        <v>227.91730859</v>
      </c>
      <c r="AY7" s="14">
        <v>128.96173174</v>
      </c>
      <c r="AZ7" s="14">
        <v>133.921084014</v>
      </c>
      <c r="BA7" s="14">
        <v>126.842174337</v>
      </c>
      <c r="BB7" s="14">
        <v>180.54665591199998</v>
      </c>
      <c r="BC7" s="14">
        <v>170.30963566</v>
      </c>
      <c r="BD7" s="14">
        <v>742.71144549099995</v>
      </c>
      <c r="BE7" s="14">
        <v>420.10598143200002</v>
      </c>
      <c r="BF7" s="14">
        <v>359.69774033900001</v>
      </c>
      <c r="BG7" s="14">
        <v>188.562476895</v>
      </c>
      <c r="BH7" s="14">
        <v>350.65806290500001</v>
      </c>
      <c r="BI7" s="14">
        <v>491.08189020699996</v>
      </c>
      <c r="BJ7" s="14">
        <v>359.25209787099999</v>
      </c>
      <c r="BK7" s="14">
        <v>198.19741280399998</v>
      </c>
      <c r="BL7" s="14">
        <v>382.86233073699998</v>
      </c>
      <c r="BM7" s="14">
        <v>344.24520141400001</v>
      </c>
      <c r="BN7" s="14">
        <v>525.98460711300004</v>
      </c>
      <c r="BO7" s="14">
        <v>207.23498129800001</v>
      </c>
      <c r="BP7" s="14">
        <v>250.61626109099998</v>
      </c>
      <c r="BQ7" s="14">
        <v>395.79172393499999</v>
      </c>
      <c r="BR7" s="14">
        <v>234.853742729</v>
      </c>
      <c r="BS7" s="14">
        <v>559.59395970900005</v>
      </c>
      <c r="BT7" s="14">
        <v>526.84980129000007</v>
      </c>
      <c r="BU7" s="14">
        <v>527.77737475100014</v>
      </c>
      <c r="BV7" s="14">
        <v>149.29924903100002</v>
      </c>
      <c r="BW7" s="14">
        <v>354.89200145500001</v>
      </c>
      <c r="BX7" s="14">
        <v>333.53294093900001</v>
      </c>
      <c r="BY7" s="14">
        <v>482.15821406499998</v>
      </c>
      <c r="BZ7" s="14">
        <v>325.659064059</v>
      </c>
      <c r="CA7" s="14">
        <v>358.06044973800005</v>
      </c>
      <c r="CB7" s="14">
        <v>395.05509517299998</v>
      </c>
      <c r="CC7" s="14">
        <v>383.10423116000004</v>
      </c>
      <c r="CD7" s="14">
        <v>385.80718769399994</v>
      </c>
      <c r="CE7" s="14">
        <v>421.44256341800002</v>
      </c>
      <c r="CF7" s="14">
        <v>419.43232563699996</v>
      </c>
      <c r="CG7" s="14">
        <v>441.65917778400001</v>
      </c>
      <c r="CH7" s="14">
        <v>475.88226978700004</v>
      </c>
      <c r="CI7" s="14">
        <v>413.35452817300001</v>
      </c>
      <c r="CJ7" s="14">
        <v>469.952513517</v>
      </c>
      <c r="CK7" s="14">
        <v>480.04839885499996</v>
      </c>
      <c r="CL7" s="14">
        <v>480.18185769499996</v>
      </c>
      <c r="CM7" s="14">
        <v>483.10218294399999</v>
      </c>
      <c r="CN7" s="14">
        <v>501.90213186099999</v>
      </c>
      <c r="CO7" s="14">
        <v>500.21368495199999</v>
      </c>
      <c r="CP7" s="14">
        <v>500.285571355</v>
      </c>
      <c r="CQ7" s="14">
        <v>556.50265097800002</v>
      </c>
      <c r="CR7" s="14">
        <v>562.70040448099996</v>
      </c>
      <c r="CS7" s="14">
        <v>483.97657372999998</v>
      </c>
      <c r="CT7" s="14">
        <v>584.07753220500001</v>
      </c>
      <c r="CU7" s="14">
        <v>492.16798834999997</v>
      </c>
      <c r="CV7" s="14">
        <v>561.54699505999997</v>
      </c>
      <c r="CW7" s="14">
        <v>510.20636833900005</v>
      </c>
      <c r="CX7" s="14">
        <v>565.44411125099998</v>
      </c>
      <c r="CY7" s="14">
        <v>579.05910587400001</v>
      </c>
      <c r="CZ7" s="14">
        <v>536.09776361699994</v>
      </c>
      <c r="DA7" s="14">
        <v>512.34276154500003</v>
      </c>
      <c r="DB7" s="14">
        <v>587.09320754600003</v>
      </c>
      <c r="DC7" s="14">
        <v>612.256118614</v>
      </c>
      <c r="DD7" s="14">
        <v>614.34958825099989</v>
      </c>
      <c r="DE7" s="14">
        <v>631.07534007599997</v>
      </c>
      <c r="DF7" s="14">
        <v>625.29504501999998</v>
      </c>
      <c r="DG7" s="14">
        <v>528.14100687600001</v>
      </c>
      <c r="DH7" s="14">
        <v>532.78821748400003</v>
      </c>
      <c r="DI7" s="14">
        <v>543.68156094200003</v>
      </c>
      <c r="DJ7" s="14">
        <v>592.52133451500004</v>
      </c>
      <c r="DK7" s="14">
        <v>541.78716382599998</v>
      </c>
      <c r="DL7" s="14">
        <v>582.01608788499993</v>
      </c>
      <c r="DM7" s="14">
        <v>596.65048596100007</v>
      </c>
      <c r="DN7" s="14">
        <v>596.26323423700001</v>
      </c>
      <c r="DO7" s="14">
        <v>614.03701038200006</v>
      </c>
      <c r="DP7" s="14">
        <v>678.93042090500012</v>
      </c>
      <c r="DQ7" s="14">
        <v>646.57459208399996</v>
      </c>
      <c r="DR7" s="14">
        <v>718.82178428499992</v>
      </c>
      <c r="DS7" s="14">
        <v>556.48379473199998</v>
      </c>
      <c r="DT7" s="14">
        <v>511.45389023199999</v>
      </c>
      <c r="DU7" s="14">
        <v>657.62702994899996</v>
      </c>
      <c r="DV7" s="14">
        <v>645.52639414999999</v>
      </c>
      <c r="DW7" s="14">
        <v>620.57465370799991</v>
      </c>
      <c r="DX7" s="14">
        <v>658.05355456699999</v>
      </c>
      <c r="DY7" s="14">
        <v>734.784979013</v>
      </c>
      <c r="DZ7" s="14">
        <v>663.94689173500001</v>
      </c>
      <c r="EA7" s="14">
        <v>685.86572144000002</v>
      </c>
      <c r="EB7" s="14">
        <v>652.00168574400004</v>
      </c>
      <c r="EC7" s="14">
        <v>778.55679097300003</v>
      </c>
      <c r="ED7" s="14">
        <v>766.35214378499995</v>
      </c>
      <c r="EE7" s="14">
        <v>661.10999355799993</v>
      </c>
      <c r="EF7" s="14">
        <v>730.37390287100004</v>
      </c>
      <c r="EG7" s="14">
        <v>755.34511323999993</v>
      </c>
      <c r="EH7" s="14">
        <v>749.53473158700001</v>
      </c>
      <c r="EI7" s="14">
        <v>763.17486694199999</v>
      </c>
      <c r="EJ7" s="14">
        <v>843.23184429500009</v>
      </c>
      <c r="EK7" s="14">
        <v>756.42267207199995</v>
      </c>
      <c r="EL7" s="14">
        <v>770.45764524100002</v>
      </c>
      <c r="EM7" s="14">
        <v>872.39915918500003</v>
      </c>
      <c r="EN7" s="14">
        <v>774.48970418799991</v>
      </c>
      <c r="EO7" s="14">
        <v>890.13274933100001</v>
      </c>
      <c r="EP7" s="14">
        <v>869.38825896000003</v>
      </c>
      <c r="EQ7" s="14">
        <v>706.66762479699992</v>
      </c>
      <c r="ER7" s="14">
        <v>806.00859649800009</v>
      </c>
      <c r="ES7" s="14">
        <v>797.26916547900009</v>
      </c>
      <c r="ET7" s="14">
        <v>796.21440873699999</v>
      </c>
      <c r="EU7" s="14">
        <v>802.49137789400004</v>
      </c>
      <c r="EV7" s="14">
        <v>859.28756107400011</v>
      </c>
      <c r="EW7" s="14">
        <v>798.83199491100004</v>
      </c>
      <c r="EX7" s="14">
        <v>828.94799849799995</v>
      </c>
      <c r="EY7" s="14">
        <v>852.02677070300001</v>
      </c>
      <c r="EZ7" s="14">
        <v>807.13167580300001</v>
      </c>
      <c r="FA7" s="14">
        <v>872.85260603699999</v>
      </c>
      <c r="FB7" s="14">
        <v>849.80364125900007</v>
      </c>
      <c r="FC7" s="14">
        <v>769.57442059999994</v>
      </c>
      <c r="FD7" s="14">
        <v>828.87751178500002</v>
      </c>
      <c r="FE7" s="14">
        <v>836.26728985900002</v>
      </c>
      <c r="FF7" s="14">
        <v>848.50773535900009</v>
      </c>
      <c r="FG7" s="14">
        <v>873.56871104699997</v>
      </c>
      <c r="FH7" s="14">
        <v>843.7102129189999</v>
      </c>
      <c r="FI7" s="14">
        <v>896.97241874500003</v>
      </c>
      <c r="FJ7" s="14">
        <v>909.21556527799999</v>
      </c>
      <c r="FK7" s="14">
        <v>839.83126951400004</v>
      </c>
      <c r="FL7" s="14">
        <v>883.49868258900005</v>
      </c>
      <c r="FM7" s="14">
        <v>474.74414464399996</v>
      </c>
      <c r="FN7" s="14">
        <v>919.515212926</v>
      </c>
      <c r="FO7" s="14">
        <v>774.53563909399998</v>
      </c>
      <c r="FP7" s="14">
        <v>919.63845480999998</v>
      </c>
      <c r="FQ7" s="14">
        <v>886.20044487100006</v>
      </c>
      <c r="FR7" s="14">
        <v>880.26059104899991</v>
      </c>
      <c r="FS7" s="14">
        <v>921.9914744030001</v>
      </c>
      <c r="FT7" s="14">
        <v>956.356465566</v>
      </c>
      <c r="FU7" s="14">
        <v>993.12955526999997</v>
      </c>
      <c r="FV7" s="14">
        <v>1003.6178794269999</v>
      </c>
      <c r="FW7" s="14">
        <v>957.3421817740001</v>
      </c>
      <c r="FX7" s="14">
        <v>964.25880288099995</v>
      </c>
      <c r="FY7" s="14">
        <v>1003.240962503</v>
      </c>
      <c r="FZ7" s="14">
        <v>1037.1004209349999</v>
      </c>
      <c r="GA7" s="14">
        <v>874.71650041199996</v>
      </c>
      <c r="GB7" s="6">
        <v>958.94450579900001</v>
      </c>
      <c r="GC7" s="6">
        <v>1055.9946371379999</v>
      </c>
      <c r="GD7" s="6">
        <v>999.60959036700001</v>
      </c>
      <c r="GE7" s="6">
        <v>960.42842038000003</v>
      </c>
      <c r="GF7" s="6">
        <v>980.12826650099987</v>
      </c>
      <c r="GG7" s="6">
        <v>1061.3164260359999</v>
      </c>
      <c r="GH7" s="6">
        <v>970.67435501599994</v>
      </c>
      <c r="GI7" s="6">
        <v>988.61492524799996</v>
      </c>
      <c r="GJ7" s="6">
        <v>1025.644361766</v>
      </c>
      <c r="GK7" s="6">
        <v>899.233001027</v>
      </c>
      <c r="GL7" s="7">
        <v>991.612738788</v>
      </c>
      <c r="GM7" s="7">
        <v>945.08357736899995</v>
      </c>
      <c r="GN7" s="7">
        <v>905.33771431300011</v>
      </c>
      <c r="GO7" s="7">
        <v>926.30511581999997</v>
      </c>
      <c r="GP7" s="7">
        <v>964.24012146600001</v>
      </c>
      <c r="GQ7" s="7">
        <v>893.16161649599997</v>
      </c>
      <c r="GR7" s="7">
        <v>1002.783391561</v>
      </c>
      <c r="GS7" s="7">
        <v>1073.8736537490001</v>
      </c>
      <c r="GT7" s="7">
        <v>1000.691283419</v>
      </c>
      <c r="GU7" s="7">
        <v>1019.104583201</v>
      </c>
      <c r="GV7" s="7">
        <v>1003.304079184</v>
      </c>
      <c r="GW7" s="7">
        <v>969.9120669560001</v>
      </c>
      <c r="GX7" s="158">
        <v>1134.07200992</v>
      </c>
      <c r="GY7" s="158">
        <v>939.15368173900004</v>
      </c>
      <c r="GZ7" s="158">
        <v>840.83143264199987</v>
      </c>
      <c r="HA7" s="158">
        <v>587.35032329000001</v>
      </c>
      <c r="HB7" s="158">
        <v>822.66310179800007</v>
      </c>
      <c r="HC7" s="158">
        <v>934.09225575599999</v>
      </c>
      <c r="HD7" s="158">
        <v>999.66307296799994</v>
      </c>
      <c r="HE7" s="158">
        <v>1049.382455699</v>
      </c>
      <c r="HF7" s="158">
        <v>1054.319968815</v>
      </c>
      <c r="HG7" s="158">
        <v>1061.5959674130002</v>
      </c>
      <c r="HH7" s="158">
        <v>1121.0263265030001</v>
      </c>
      <c r="HI7" s="158">
        <v>1141.3987608509999</v>
      </c>
      <c r="HJ7" s="163">
        <v>1128.4829654300001</v>
      </c>
      <c r="HK7" s="163">
        <v>976.91405022100002</v>
      </c>
      <c r="HL7" s="163">
        <v>1013.9252404040001</v>
      </c>
      <c r="HM7" s="163">
        <v>1068.6852682660001</v>
      </c>
      <c r="HN7" s="163">
        <v>1012.4941253440001</v>
      </c>
      <c r="HO7" s="163">
        <v>1084.4400880300002</v>
      </c>
      <c r="HP7" s="163">
        <v>1134.572321464</v>
      </c>
      <c r="HQ7" s="163">
        <v>1145.479906884</v>
      </c>
      <c r="HR7" s="163">
        <v>1206.7612058939999</v>
      </c>
      <c r="HS7" s="163">
        <v>1263.5937760290001</v>
      </c>
      <c r="HT7" s="163">
        <v>1298.4948146209999</v>
      </c>
      <c r="HU7" s="163">
        <v>1297.5902747499999</v>
      </c>
      <c r="HV7" s="163">
        <v>1305.714962367</v>
      </c>
      <c r="HW7" s="163">
        <v>1137.89944926</v>
      </c>
      <c r="HX7" s="163">
        <v>1203.6644270070001</v>
      </c>
      <c r="HY7" s="163">
        <v>1221.2219808320001</v>
      </c>
      <c r="HZ7" s="163">
        <v>1210.004258077</v>
      </c>
      <c r="IA7" s="163">
        <v>1217.624329021</v>
      </c>
      <c r="IB7" s="163">
        <v>1275.6544877639999</v>
      </c>
      <c r="IC7" s="163">
        <v>1289.4749786659997</v>
      </c>
      <c r="ID7" s="163">
        <v>1380.5095345980001</v>
      </c>
      <c r="IE7" s="163">
        <v>1287.28118505</v>
      </c>
      <c r="IF7" s="163">
        <v>1315.714644161</v>
      </c>
      <c r="IG7" s="163">
        <v>1306.3543464889999</v>
      </c>
      <c r="IH7" s="158">
        <v>1340.8832308640001</v>
      </c>
      <c r="II7" s="158">
        <v>1201.771642828</v>
      </c>
      <c r="IJ7" s="158">
        <v>1341.7315398420001</v>
      </c>
      <c r="IK7" s="158">
        <v>1327.9326701989999</v>
      </c>
      <c r="IL7" s="158">
        <v>1353.2455696009997</v>
      </c>
      <c r="IM7" s="158">
        <v>1447.4064844840002</v>
      </c>
      <c r="IN7" s="158">
        <v>603.05515794899998</v>
      </c>
      <c r="IO7" s="158"/>
      <c r="IP7" s="158"/>
      <c r="IQ7" s="158"/>
      <c r="IR7" s="158"/>
      <c r="IS7" s="158"/>
    </row>
    <row r="8" spans="1:253" x14ac:dyDescent="0.25">
      <c r="A8" s="13" t="s">
        <v>6</v>
      </c>
      <c r="B8" s="14">
        <v>25.384255093000004</v>
      </c>
      <c r="C8" s="14">
        <v>21.093130342000002</v>
      </c>
      <c r="D8" s="14">
        <v>84.350136578000004</v>
      </c>
      <c r="E8" s="14">
        <v>50.550374139000006</v>
      </c>
      <c r="F8" s="14">
        <v>41.408290385000001</v>
      </c>
      <c r="G8" s="14">
        <v>37.662347449999999</v>
      </c>
      <c r="H8" s="14">
        <v>46.461658397999997</v>
      </c>
      <c r="I8" s="14">
        <v>51.233943769999996</v>
      </c>
      <c r="J8" s="14">
        <v>38.731652411000006</v>
      </c>
      <c r="K8" s="14">
        <v>23.711551192999998</v>
      </c>
      <c r="L8" s="14">
        <v>800.19482972399999</v>
      </c>
      <c r="M8" s="14">
        <v>-507.86679434600006</v>
      </c>
      <c r="N8" s="14">
        <v>26.973721346999998</v>
      </c>
      <c r="O8" s="14">
        <v>76.689950639999992</v>
      </c>
      <c r="P8" s="14">
        <v>99.45863340199999</v>
      </c>
      <c r="Q8" s="14">
        <v>49.885154571999998</v>
      </c>
      <c r="R8" s="14">
        <v>56.197133672</v>
      </c>
      <c r="S8" s="14">
        <v>68.484960255000004</v>
      </c>
      <c r="T8" s="14">
        <v>157.469405467</v>
      </c>
      <c r="U8" s="14">
        <v>95.903056351000004</v>
      </c>
      <c r="V8" s="14">
        <v>87.165094662999991</v>
      </c>
      <c r="W8" s="14">
        <v>112.858842028</v>
      </c>
      <c r="X8" s="14">
        <v>45.836906061000001</v>
      </c>
      <c r="Y8" s="14">
        <v>73.921750345000007</v>
      </c>
      <c r="Z8" s="14">
        <v>65.76543255899999</v>
      </c>
      <c r="AA8" s="14">
        <v>85.248549010999994</v>
      </c>
      <c r="AB8" s="14">
        <v>86.934057711000008</v>
      </c>
      <c r="AC8" s="14">
        <v>71.896918922000012</v>
      </c>
      <c r="AD8" s="14">
        <v>76.83013348099999</v>
      </c>
      <c r="AE8" s="14">
        <v>73.241642716000001</v>
      </c>
      <c r="AF8" s="14">
        <v>79.782184434000001</v>
      </c>
      <c r="AG8" s="14">
        <v>69.105618862999989</v>
      </c>
      <c r="AH8" s="14">
        <v>84.651957358999994</v>
      </c>
      <c r="AI8" s="14">
        <v>68.067032565000005</v>
      </c>
      <c r="AJ8" s="14">
        <v>91.874077764999996</v>
      </c>
      <c r="AK8" s="14">
        <v>92.797547547999997</v>
      </c>
      <c r="AL8" s="14">
        <v>75.665544800999996</v>
      </c>
      <c r="AM8" s="14">
        <v>69.941009536999999</v>
      </c>
      <c r="AN8" s="14">
        <v>90.78567249999999</v>
      </c>
      <c r="AO8" s="14">
        <v>70.707792068000003</v>
      </c>
      <c r="AP8" s="14">
        <v>99.804270991999999</v>
      </c>
      <c r="AQ8" s="14">
        <v>89.047643125000008</v>
      </c>
      <c r="AR8" s="14">
        <v>104.60649843200001</v>
      </c>
      <c r="AS8" s="14">
        <v>84.264284519000014</v>
      </c>
      <c r="AT8" s="14">
        <v>71.366651649000005</v>
      </c>
      <c r="AU8" s="14">
        <v>131.376338438</v>
      </c>
      <c r="AV8" s="14">
        <v>97.664355897000007</v>
      </c>
      <c r="AW8" s="14">
        <v>106.74634119899999</v>
      </c>
      <c r="AX8" s="14">
        <v>121.58480186000001</v>
      </c>
      <c r="AY8" s="14">
        <v>90.804147847999999</v>
      </c>
      <c r="AZ8" s="14">
        <v>146.992953935</v>
      </c>
      <c r="BA8" s="14">
        <v>91.733877081000017</v>
      </c>
      <c r="BB8" s="14">
        <v>107.63232179000001</v>
      </c>
      <c r="BC8" s="14">
        <v>87.966687143000001</v>
      </c>
      <c r="BD8" s="14">
        <v>160.87961917100003</v>
      </c>
      <c r="BE8" s="14">
        <v>125.177384135</v>
      </c>
      <c r="BF8" s="14">
        <v>70.050165878999991</v>
      </c>
      <c r="BG8" s="14">
        <v>76.013009707000009</v>
      </c>
      <c r="BH8" s="14">
        <v>126.34506400399999</v>
      </c>
      <c r="BI8" s="14">
        <v>104.30211754000001</v>
      </c>
      <c r="BJ8" s="14">
        <v>93.738879163999997</v>
      </c>
      <c r="BK8" s="14">
        <v>122.94308522</v>
      </c>
      <c r="BL8" s="14">
        <v>96.414664248999998</v>
      </c>
      <c r="BM8" s="14">
        <v>140.53507034899999</v>
      </c>
      <c r="BN8" s="14">
        <v>138.455348684</v>
      </c>
      <c r="BO8" s="14">
        <v>90.145016074999987</v>
      </c>
      <c r="BP8" s="14">
        <v>117.667524896</v>
      </c>
      <c r="BQ8" s="14">
        <v>92.971127045999992</v>
      </c>
      <c r="BR8" s="14">
        <v>107.99710418600002</v>
      </c>
      <c r="BS8" s="14">
        <v>135.186715045</v>
      </c>
      <c r="BT8" s="14">
        <v>99.807687768000008</v>
      </c>
      <c r="BU8" s="14">
        <v>153.770072535</v>
      </c>
      <c r="BV8" s="14">
        <v>62.349423487999999</v>
      </c>
      <c r="BW8" s="14">
        <v>123.828762273</v>
      </c>
      <c r="BX8" s="14">
        <v>147.90362055099999</v>
      </c>
      <c r="BY8" s="14">
        <v>126.48163518300001</v>
      </c>
      <c r="BZ8" s="14">
        <v>77.824234798999996</v>
      </c>
      <c r="CA8" s="14">
        <v>143.73804542000002</v>
      </c>
      <c r="CB8" s="14">
        <v>89.373436710999982</v>
      </c>
      <c r="CC8" s="14">
        <v>128.72427118499999</v>
      </c>
      <c r="CD8" s="14">
        <v>122.085966304</v>
      </c>
      <c r="CE8" s="14">
        <v>141.91444634500002</v>
      </c>
      <c r="CF8" s="14">
        <v>149.13848088200001</v>
      </c>
      <c r="CG8" s="14">
        <v>178.34566058599998</v>
      </c>
      <c r="CH8" s="14">
        <v>99.403289858999997</v>
      </c>
      <c r="CI8" s="14">
        <v>181.443609286</v>
      </c>
      <c r="CJ8" s="14">
        <v>84.320789679000015</v>
      </c>
      <c r="CK8" s="14">
        <v>111.27178067899999</v>
      </c>
      <c r="CL8" s="14">
        <v>160.546956663</v>
      </c>
      <c r="CM8" s="14">
        <v>136.59856071499999</v>
      </c>
      <c r="CN8" s="14">
        <v>94.884116844999994</v>
      </c>
      <c r="CO8" s="14">
        <v>146.23219949900002</v>
      </c>
      <c r="CP8" s="14">
        <v>129.80160755899999</v>
      </c>
      <c r="CQ8" s="14">
        <v>167.31796518100001</v>
      </c>
      <c r="CR8" s="14">
        <v>130.38662137400001</v>
      </c>
      <c r="CS8" s="14">
        <v>335.37674876300002</v>
      </c>
      <c r="CT8" s="14">
        <v>121.39984986099999</v>
      </c>
      <c r="CU8" s="14">
        <v>107.853824769</v>
      </c>
      <c r="CV8" s="14">
        <v>187.80538448800002</v>
      </c>
      <c r="CW8" s="14">
        <v>176.50081509000003</v>
      </c>
      <c r="CX8" s="14">
        <v>124.89394838800001</v>
      </c>
      <c r="CY8" s="14">
        <v>209.23553252799999</v>
      </c>
      <c r="CZ8" s="14">
        <v>130.042037988</v>
      </c>
      <c r="DA8" s="14">
        <v>239.891760925</v>
      </c>
      <c r="DB8" s="14">
        <v>169.10069458999999</v>
      </c>
      <c r="DC8" s="14">
        <v>189.39871069700001</v>
      </c>
      <c r="DD8" s="14">
        <v>157.72684443700001</v>
      </c>
      <c r="DE8" s="14">
        <v>205.18451029200003</v>
      </c>
      <c r="DF8" s="14">
        <v>146.84817311899999</v>
      </c>
      <c r="DG8" s="14">
        <v>173.49532682999998</v>
      </c>
      <c r="DH8" s="14">
        <v>186.31733053200003</v>
      </c>
      <c r="DI8" s="14">
        <v>181.12490278399997</v>
      </c>
      <c r="DJ8" s="14">
        <v>173.63238132700002</v>
      </c>
      <c r="DK8" s="14">
        <v>179.65696194499998</v>
      </c>
      <c r="DL8" s="14">
        <v>198.95068562999998</v>
      </c>
      <c r="DM8" s="14">
        <v>193.18167240900002</v>
      </c>
      <c r="DN8" s="14">
        <v>156.087660142</v>
      </c>
      <c r="DO8" s="14">
        <v>209.354470566</v>
      </c>
      <c r="DP8" s="14">
        <v>186.42096674800001</v>
      </c>
      <c r="DQ8" s="14">
        <v>158.61367226000002</v>
      </c>
      <c r="DR8" s="14">
        <v>176.96897347899997</v>
      </c>
      <c r="DS8" s="14">
        <v>149.48556777900001</v>
      </c>
      <c r="DT8" s="14">
        <v>186.46232088400001</v>
      </c>
      <c r="DU8" s="14">
        <v>171.35193726499998</v>
      </c>
      <c r="DV8" s="14">
        <v>175.203839676</v>
      </c>
      <c r="DW8" s="14">
        <v>145.43021301300001</v>
      </c>
      <c r="DX8" s="14">
        <v>160.689797994</v>
      </c>
      <c r="DY8" s="14">
        <v>136.72763849700002</v>
      </c>
      <c r="DZ8" s="14">
        <v>193.04241530799999</v>
      </c>
      <c r="EA8" s="14">
        <v>169.00394977899998</v>
      </c>
      <c r="EB8" s="14">
        <v>196.09667131699999</v>
      </c>
      <c r="EC8" s="14">
        <v>194.88576557300001</v>
      </c>
      <c r="ED8" s="14">
        <v>208.99751394</v>
      </c>
      <c r="EE8" s="14">
        <v>165.65300763400001</v>
      </c>
      <c r="EF8" s="14">
        <v>205.59716128400001</v>
      </c>
      <c r="EG8" s="14">
        <v>210.10248772199998</v>
      </c>
      <c r="EH8" s="14">
        <v>206.45425534100002</v>
      </c>
      <c r="EI8" s="14">
        <v>189.19637242200002</v>
      </c>
      <c r="EJ8" s="14">
        <v>205.859262441</v>
      </c>
      <c r="EK8" s="14">
        <v>199.93855577900001</v>
      </c>
      <c r="EL8" s="14">
        <v>256.94639834199995</v>
      </c>
      <c r="EM8" s="14">
        <v>245.48602027099997</v>
      </c>
      <c r="EN8" s="14">
        <v>197.70248558899999</v>
      </c>
      <c r="EO8" s="14">
        <v>205.86935407800001</v>
      </c>
      <c r="EP8" s="14">
        <v>194.64688676400002</v>
      </c>
      <c r="EQ8" s="14">
        <v>171.12583090800001</v>
      </c>
      <c r="ER8" s="14">
        <v>235.26741561599999</v>
      </c>
      <c r="ES8" s="14">
        <v>197.60555806400001</v>
      </c>
      <c r="ET8" s="14">
        <v>179.37899935500002</v>
      </c>
      <c r="EU8" s="14">
        <v>202.290867303</v>
      </c>
      <c r="EV8" s="14">
        <v>199.250566435</v>
      </c>
      <c r="EW8" s="14">
        <v>184.336279891</v>
      </c>
      <c r="EX8" s="14">
        <v>225.28339480400001</v>
      </c>
      <c r="EY8" s="14">
        <v>184.970087608</v>
      </c>
      <c r="EZ8" s="14">
        <v>196.06225622299999</v>
      </c>
      <c r="FA8" s="14">
        <v>256.60118861400002</v>
      </c>
      <c r="FB8" s="14">
        <v>225.54810522700001</v>
      </c>
      <c r="FC8" s="14">
        <v>161.52433588299999</v>
      </c>
      <c r="FD8" s="14">
        <v>212.87393477699999</v>
      </c>
      <c r="FE8" s="14">
        <v>213.18220425199999</v>
      </c>
      <c r="FF8" s="14">
        <v>227.661367592</v>
      </c>
      <c r="FG8" s="14">
        <v>190.52411029299998</v>
      </c>
      <c r="FH8" s="14">
        <v>185.31144180699999</v>
      </c>
      <c r="FI8" s="14">
        <v>259.903725597</v>
      </c>
      <c r="FJ8" s="14">
        <v>211.68191839100001</v>
      </c>
      <c r="FK8" s="14">
        <v>200.49142195499999</v>
      </c>
      <c r="FL8" s="14">
        <v>224.357156796</v>
      </c>
      <c r="FM8" s="14">
        <v>237.44097126900004</v>
      </c>
      <c r="FN8" s="14">
        <v>231.829652348</v>
      </c>
      <c r="FO8" s="14">
        <v>211.78417609100001</v>
      </c>
      <c r="FP8" s="14">
        <v>239.84112276499999</v>
      </c>
      <c r="FQ8" s="14">
        <v>217.67382103</v>
      </c>
      <c r="FR8" s="14">
        <v>275.32453766699996</v>
      </c>
      <c r="FS8" s="14">
        <v>230.83166955600001</v>
      </c>
      <c r="FT8" s="14">
        <v>214.76141086500002</v>
      </c>
      <c r="FU8" s="14">
        <v>261.736594373</v>
      </c>
      <c r="FV8" s="14">
        <v>239.58875771799998</v>
      </c>
      <c r="FW8" s="14">
        <v>225.45239663799998</v>
      </c>
      <c r="FX8" s="14">
        <v>236.350463972</v>
      </c>
      <c r="FY8" s="14">
        <v>302.60666742900003</v>
      </c>
      <c r="FZ8" s="14">
        <v>281.01782567699996</v>
      </c>
      <c r="GA8" s="14">
        <v>216.74507583499999</v>
      </c>
      <c r="GB8" s="6">
        <v>263.50008350799999</v>
      </c>
      <c r="GC8" s="6">
        <v>290.23656719400003</v>
      </c>
      <c r="GD8" s="6">
        <v>276.55560861999999</v>
      </c>
      <c r="GE8" s="6">
        <v>292.31181832700003</v>
      </c>
      <c r="GF8" s="6">
        <v>234.87651258899999</v>
      </c>
      <c r="GG8" s="6">
        <v>257.49698394300003</v>
      </c>
      <c r="GH8" s="6">
        <v>269.25764235600002</v>
      </c>
      <c r="GI8" s="6">
        <v>293.93412991600002</v>
      </c>
      <c r="GJ8" s="6">
        <v>271.813720241</v>
      </c>
      <c r="GK8" s="6">
        <v>246.29502634099998</v>
      </c>
      <c r="GL8" s="7">
        <v>240.53051226099998</v>
      </c>
      <c r="GM8" s="7">
        <v>252.831478801</v>
      </c>
      <c r="GN8" s="7">
        <v>259.71104602499997</v>
      </c>
      <c r="GO8" s="7">
        <v>252.29858872</v>
      </c>
      <c r="GP8" s="7">
        <v>275.29810107600002</v>
      </c>
      <c r="GQ8" s="7">
        <v>192.79592406800001</v>
      </c>
      <c r="GR8" s="7">
        <v>270.75279067000002</v>
      </c>
      <c r="GS8" s="7">
        <v>251.01420989399998</v>
      </c>
      <c r="GT8" s="7">
        <v>248.34416748899997</v>
      </c>
      <c r="GU8" s="7">
        <v>264.85025871900001</v>
      </c>
      <c r="GV8" s="7">
        <v>233.61333604800001</v>
      </c>
      <c r="GW8" s="7">
        <v>278.847938919</v>
      </c>
      <c r="GX8" s="158">
        <v>250.287635115</v>
      </c>
      <c r="GY8" s="158">
        <v>285.909747294</v>
      </c>
      <c r="GZ8" s="158">
        <v>266.36609341899998</v>
      </c>
      <c r="HA8" s="158">
        <v>123.417600355</v>
      </c>
      <c r="HB8" s="158">
        <v>180.626127897</v>
      </c>
      <c r="HC8" s="158">
        <v>238.82287888100001</v>
      </c>
      <c r="HD8" s="158">
        <v>225.63882057699999</v>
      </c>
      <c r="HE8" s="158">
        <v>280.78486747099998</v>
      </c>
      <c r="HF8" s="158">
        <v>244.7836949</v>
      </c>
      <c r="HG8" s="158">
        <v>213.01309269400002</v>
      </c>
      <c r="HH8" s="158">
        <v>213.37768499999999</v>
      </c>
      <c r="HI8" s="158">
        <v>251.922788529</v>
      </c>
      <c r="HJ8" s="163">
        <v>228.51272463199999</v>
      </c>
      <c r="HK8" s="163">
        <v>274.396795881</v>
      </c>
      <c r="HL8" s="163">
        <v>267.50495042399996</v>
      </c>
      <c r="HM8" s="163">
        <v>203.290492868</v>
      </c>
      <c r="HN8" s="163">
        <v>257.13154938400004</v>
      </c>
      <c r="HO8" s="163">
        <v>183.61531261700003</v>
      </c>
      <c r="HP8" s="163">
        <v>223.41107926599997</v>
      </c>
      <c r="HQ8" s="163">
        <v>221.19649145899999</v>
      </c>
      <c r="HR8" s="163">
        <v>272.60123683699999</v>
      </c>
      <c r="HS8" s="163">
        <v>298.06517379600001</v>
      </c>
      <c r="HT8" s="163">
        <v>264.36289329600004</v>
      </c>
      <c r="HU8" s="163">
        <v>290.52778046699996</v>
      </c>
      <c r="HV8" s="163">
        <v>293.35336293200004</v>
      </c>
      <c r="HW8" s="163">
        <v>284.22315404300002</v>
      </c>
      <c r="HX8" s="163">
        <v>156.47596975400003</v>
      </c>
      <c r="HY8" s="163">
        <v>223.54537771700001</v>
      </c>
      <c r="HZ8" s="163">
        <v>205.18824235399998</v>
      </c>
      <c r="IA8" s="163">
        <v>247.732084128</v>
      </c>
      <c r="IB8" s="163">
        <v>201.91165698300003</v>
      </c>
      <c r="IC8" s="163">
        <v>221.619126798</v>
      </c>
      <c r="ID8" s="163">
        <v>235.07748486799997</v>
      </c>
      <c r="IE8" s="163">
        <v>200.967743584</v>
      </c>
      <c r="IF8" s="163">
        <v>212.42502289300003</v>
      </c>
      <c r="IG8" s="163">
        <v>253.62446672600001</v>
      </c>
      <c r="IH8" s="158">
        <v>264.03765649000002</v>
      </c>
      <c r="II8" s="158">
        <v>184.222920536</v>
      </c>
      <c r="IJ8" s="158">
        <v>284.19373871599998</v>
      </c>
      <c r="IK8" s="158">
        <v>219.693612358</v>
      </c>
      <c r="IL8" s="158">
        <v>259.411193647</v>
      </c>
      <c r="IM8" s="158">
        <v>277.43219475400002</v>
      </c>
      <c r="IN8" s="158">
        <v>207.76572741500004</v>
      </c>
      <c r="IO8" s="158"/>
      <c r="IP8" s="158"/>
      <c r="IQ8" s="158"/>
      <c r="IR8" s="158"/>
      <c r="IS8" s="158"/>
    </row>
    <row r="9" spans="1:253" x14ac:dyDescent="0.25">
      <c r="A9" s="13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2.8141999999999999E-5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1E-4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1E-4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3.2661499999999999E-4</v>
      </c>
      <c r="DU9" s="14">
        <v>3.2661499999999999E-4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158">
        <v>0</v>
      </c>
      <c r="GY9" s="158">
        <v>0</v>
      </c>
      <c r="GZ9" s="158">
        <v>0</v>
      </c>
      <c r="HA9" s="158">
        <v>0</v>
      </c>
      <c r="HB9" s="158">
        <v>0</v>
      </c>
      <c r="HC9" s="158">
        <v>0</v>
      </c>
      <c r="HD9" s="158">
        <v>0</v>
      </c>
      <c r="HE9" s="158">
        <v>0</v>
      </c>
      <c r="HF9" s="158">
        <v>0</v>
      </c>
      <c r="HG9" s="158">
        <v>0</v>
      </c>
      <c r="HH9" s="158">
        <v>0</v>
      </c>
      <c r="HI9" s="158">
        <v>0</v>
      </c>
      <c r="HJ9" s="163">
        <v>0</v>
      </c>
      <c r="HK9" s="163">
        <v>0</v>
      </c>
      <c r="HL9" s="163">
        <v>0</v>
      </c>
      <c r="HM9" s="163">
        <v>0</v>
      </c>
      <c r="HN9" s="163">
        <v>0</v>
      </c>
      <c r="HO9" s="163">
        <v>0</v>
      </c>
      <c r="HP9" s="163">
        <v>0</v>
      </c>
      <c r="HQ9" s="163">
        <v>0</v>
      </c>
      <c r="HR9" s="163">
        <v>0</v>
      </c>
      <c r="HS9" s="163">
        <v>0</v>
      </c>
      <c r="HT9" s="163">
        <v>0</v>
      </c>
      <c r="HU9" s="163">
        <v>0</v>
      </c>
      <c r="HV9" s="163">
        <v>0</v>
      </c>
      <c r="HW9" s="163">
        <v>0</v>
      </c>
      <c r="HX9" s="163">
        <v>0</v>
      </c>
      <c r="HY9" s="163">
        <v>0</v>
      </c>
      <c r="HZ9" s="163">
        <v>0</v>
      </c>
      <c r="IA9" s="163">
        <v>0</v>
      </c>
      <c r="IB9" s="163">
        <v>0</v>
      </c>
      <c r="IC9" s="163">
        <v>0</v>
      </c>
      <c r="ID9" s="163">
        <v>0</v>
      </c>
      <c r="IE9" s="163">
        <v>0</v>
      </c>
      <c r="IF9" s="163">
        <v>0</v>
      </c>
      <c r="IG9" s="163">
        <v>0</v>
      </c>
      <c r="IH9" s="158">
        <v>0</v>
      </c>
      <c r="II9" s="158">
        <v>0</v>
      </c>
      <c r="IJ9" s="158">
        <v>0</v>
      </c>
      <c r="IK9" s="158">
        <v>0</v>
      </c>
      <c r="IL9" s="158">
        <v>0</v>
      </c>
      <c r="IM9" s="158">
        <v>0</v>
      </c>
      <c r="IN9" s="158">
        <v>0</v>
      </c>
      <c r="IO9" s="158"/>
      <c r="IP9" s="158"/>
      <c r="IQ9" s="158"/>
      <c r="IR9" s="158"/>
      <c r="IS9" s="158"/>
    </row>
    <row r="10" spans="1:253" x14ac:dyDescent="0.25">
      <c r="A10" s="13" t="s">
        <v>8</v>
      </c>
      <c r="B10" s="14">
        <v>16.822998175999999</v>
      </c>
      <c r="C10" s="14">
        <v>12.693107904</v>
      </c>
      <c r="D10" s="14">
        <v>63.473442511999998</v>
      </c>
      <c r="E10" s="14">
        <v>34.835884275000005</v>
      </c>
      <c r="F10" s="14">
        <v>40.852028233000006</v>
      </c>
      <c r="G10" s="14">
        <v>39.929917186000004</v>
      </c>
      <c r="H10" s="14">
        <v>40.316221921999997</v>
      </c>
      <c r="I10" s="14">
        <v>45.702054946999993</v>
      </c>
      <c r="J10" s="14">
        <v>51.844324523999994</v>
      </c>
      <c r="K10" s="14">
        <v>44.008627021000002</v>
      </c>
      <c r="L10" s="14">
        <v>79.603468081999992</v>
      </c>
      <c r="M10" s="14">
        <v>79.545122763999998</v>
      </c>
      <c r="N10" s="14">
        <v>42.069740383000003</v>
      </c>
      <c r="O10" s="14">
        <v>79.071728585999992</v>
      </c>
      <c r="P10" s="14">
        <v>54.708334186999998</v>
      </c>
      <c r="Q10" s="14">
        <v>50.856794111000006</v>
      </c>
      <c r="R10" s="14">
        <v>54.118193368</v>
      </c>
      <c r="S10" s="14">
        <v>59.134437164000005</v>
      </c>
      <c r="T10" s="14">
        <v>23.706166544000002</v>
      </c>
      <c r="U10" s="14">
        <v>74.600158198000003</v>
      </c>
      <c r="V10" s="14">
        <v>53.060352720999994</v>
      </c>
      <c r="W10" s="14">
        <v>129.25328459400001</v>
      </c>
      <c r="X10" s="14">
        <v>215.64869354800001</v>
      </c>
      <c r="Y10" s="14">
        <v>75.190203502000003</v>
      </c>
      <c r="Z10" s="14">
        <v>29.174608653000003</v>
      </c>
      <c r="AA10" s="14">
        <v>60.795788707999989</v>
      </c>
      <c r="AB10" s="14">
        <v>53.380965353999997</v>
      </c>
      <c r="AC10" s="14">
        <v>53.488574240999995</v>
      </c>
      <c r="AD10" s="14">
        <v>64.368456031999997</v>
      </c>
      <c r="AE10" s="14">
        <v>73.032960706000011</v>
      </c>
      <c r="AF10" s="14">
        <v>58.849271060999996</v>
      </c>
      <c r="AG10" s="14">
        <v>70.036887559000007</v>
      </c>
      <c r="AH10" s="14">
        <v>63.704055625999999</v>
      </c>
      <c r="AI10" s="14">
        <v>77.073650278000002</v>
      </c>
      <c r="AJ10" s="14">
        <v>71.887985923000002</v>
      </c>
      <c r="AK10" s="14">
        <v>94.352641603999999</v>
      </c>
      <c r="AL10" s="14">
        <v>60.471830380999997</v>
      </c>
      <c r="AM10" s="14">
        <v>64.684124001000001</v>
      </c>
      <c r="AN10" s="14">
        <v>70.912060448999995</v>
      </c>
      <c r="AO10" s="14">
        <v>54.499374158000009</v>
      </c>
      <c r="AP10" s="14">
        <v>65.743545217000005</v>
      </c>
      <c r="AQ10" s="14">
        <v>57.79631359199999</v>
      </c>
      <c r="AR10" s="14">
        <v>59.627771791000001</v>
      </c>
      <c r="AS10" s="14">
        <v>69.88997835699999</v>
      </c>
      <c r="AT10" s="14">
        <v>64.437281372000001</v>
      </c>
      <c r="AU10" s="14">
        <v>73.470799223</v>
      </c>
      <c r="AV10" s="14">
        <v>74.037852739000016</v>
      </c>
      <c r="AW10" s="14">
        <v>64.407744758000007</v>
      </c>
      <c r="AX10" s="14">
        <v>61.345602375000006</v>
      </c>
      <c r="AY10" s="14">
        <v>63.421149861000004</v>
      </c>
      <c r="AZ10" s="14">
        <v>70.063147146999995</v>
      </c>
      <c r="BA10" s="14">
        <v>48.885108929000005</v>
      </c>
      <c r="BB10" s="14">
        <v>65.061189631000005</v>
      </c>
      <c r="BC10" s="14">
        <v>59.367486317999997</v>
      </c>
      <c r="BD10" s="14">
        <v>70.098608892000001</v>
      </c>
      <c r="BE10" s="14">
        <v>76.851106528000003</v>
      </c>
      <c r="BF10" s="14">
        <v>59.038451092999999</v>
      </c>
      <c r="BG10" s="14">
        <v>80.719969571000007</v>
      </c>
      <c r="BH10" s="14">
        <v>92.007813573000007</v>
      </c>
      <c r="BI10" s="14">
        <v>90.754309122999999</v>
      </c>
      <c r="BJ10" s="14">
        <v>80.212001952999998</v>
      </c>
      <c r="BK10" s="14">
        <v>91.345708424999984</v>
      </c>
      <c r="BL10" s="14">
        <v>79.394140682</v>
      </c>
      <c r="BM10" s="14">
        <v>79.885884691000001</v>
      </c>
      <c r="BN10" s="14">
        <v>71.572256521999989</v>
      </c>
      <c r="BO10" s="14">
        <v>75.977621898999999</v>
      </c>
      <c r="BP10" s="14">
        <v>90.637412593999997</v>
      </c>
      <c r="BQ10" s="14">
        <v>83.304943993999998</v>
      </c>
      <c r="BR10" s="14">
        <v>103.68530596399999</v>
      </c>
      <c r="BS10" s="14">
        <v>112.30391333199999</v>
      </c>
      <c r="BT10" s="14">
        <v>98.158631845999992</v>
      </c>
      <c r="BU10" s="14">
        <v>95.145858496999992</v>
      </c>
      <c r="BV10" s="14">
        <v>80.357385692999998</v>
      </c>
      <c r="BW10" s="14">
        <v>79.572569677999994</v>
      </c>
      <c r="BX10" s="14">
        <v>84.692875296999986</v>
      </c>
      <c r="BY10" s="14">
        <v>69.934036582000005</v>
      </c>
      <c r="BZ10" s="14">
        <v>67.058576346999999</v>
      </c>
      <c r="CA10" s="14">
        <v>73.656936404999996</v>
      </c>
      <c r="CB10" s="14">
        <v>85.789547258999988</v>
      </c>
      <c r="CC10" s="14">
        <v>76.102838867000003</v>
      </c>
      <c r="CD10" s="14">
        <v>72.822798628000001</v>
      </c>
      <c r="CE10" s="14">
        <v>90.827693740000001</v>
      </c>
      <c r="CF10" s="14">
        <v>93.186914776999998</v>
      </c>
      <c r="CG10" s="14">
        <v>103.420909314</v>
      </c>
      <c r="CH10" s="14">
        <v>87.738132319000002</v>
      </c>
      <c r="CI10" s="14">
        <v>103.783972671</v>
      </c>
      <c r="CJ10" s="14">
        <v>112.04115102900001</v>
      </c>
      <c r="CK10" s="14">
        <v>109.159891242</v>
      </c>
      <c r="CL10" s="14">
        <v>109.67167282800001</v>
      </c>
      <c r="CM10" s="14">
        <v>127.203970439</v>
      </c>
      <c r="CN10" s="14">
        <v>122.41493901100002</v>
      </c>
      <c r="CO10" s="14">
        <v>137.54392699900001</v>
      </c>
      <c r="CP10" s="14">
        <v>134.05395976599999</v>
      </c>
      <c r="CQ10" s="14">
        <v>164.05890241200004</v>
      </c>
      <c r="CR10" s="14">
        <v>159.686757707</v>
      </c>
      <c r="CS10" s="14">
        <v>158.26113451699999</v>
      </c>
      <c r="CT10" s="14">
        <v>148.31182760599998</v>
      </c>
      <c r="CU10" s="14">
        <v>130.47986021699998</v>
      </c>
      <c r="CV10" s="14">
        <v>160.10849421500001</v>
      </c>
      <c r="CW10" s="14">
        <v>122.722776397</v>
      </c>
      <c r="CX10" s="14">
        <v>141.79874975999999</v>
      </c>
      <c r="CY10" s="14">
        <v>126.42133758600001</v>
      </c>
      <c r="CZ10" s="14">
        <v>109.91562033800001</v>
      </c>
      <c r="DA10" s="14">
        <v>134.69488324999998</v>
      </c>
      <c r="DB10" s="14">
        <v>144.98057155900003</v>
      </c>
      <c r="DC10" s="14">
        <v>162.923100181</v>
      </c>
      <c r="DD10" s="14">
        <v>167.770828671</v>
      </c>
      <c r="DE10" s="14">
        <v>153.82742345600002</v>
      </c>
      <c r="DF10" s="14">
        <v>126.06889046600001</v>
      </c>
      <c r="DG10" s="14">
        <v>124.743544712</v>
      </c>
      <c r="DH10" s="14">
        <v>120.85740837600001</v>
      </c>
      <c r="DI10" s="14">
        <v>126.085365835</v>
      </c>
      <c r="DJ10" s="14">
        <v>151.91613733199998</v>
      </c>
      <c r="DK10" s="14">
        <v>128.30540550000001</v>
      </c>
      <c r="DL10" s="14">
        <v>137.28388670699999</v>
      </c>
      <c r="DM10" s="14">
        <v>147.38864944800002</v>
      </c>
      <c r="DN10" s="14">
        <v>149.34176882999998</v>
      </c>
      <c r="DO10" s="14">
        <v>154.06091741399999</v>
      </c>
      <c r="DP10" s="14">
        <v>147.18394359900003</v>
      </c>
      <c r="DQ10" s="14">
        <v>128.84471973300001</v>
      </c>
      <c r="DR10" s="14">
        <v>134.374619997</v>
      </c>
      <c r="DS10" s="14">
        <v>113.94636264799999</v>
      </c>
      <c r="DT10" s="14">
        <v>103.672804605</v>
      </c>
      <c r="DU10" s="14">
        <v>137.40337645099999</v>
      </c>
      <c r="DV10" s="14">
        <v>125.146103514</v>
      </c>
      <c r="DW10" s="14">
        <v>118.973442484</v>
      </c>
      <c r="DX10" s="14">
        <v>128.033194141</v>
      </c>
      <c r="DY10" s="14">
        <v>143.77887824699999</v>
      </c>
      <c r="DZ10" s="14">
        <v>146.48064151100002</v>
      </c>
      <c r="EA10" s="14">
        <v>169.42762078800001</v>
      </c>
      <c r="EB10" s="14">
        <v>147.36412478000003</v>
      </c>
      <c r="EC10" s="14">
        <v>163.306546481</v>
      </c>
      <c r="ED10" s="14">
        <v>144.04653125600001</v>
      </c>
      <c r="EE10" s="14">
        <v>143.37379148899998</v>
      </c>
      <c r="EF10" s="14">
        <v>136.16540753500001</v>
      </c>
      <c r="EG10" s="14">
        <v>126.519339547</v>
      </c>
      <c r="EH10" s="14">
        <v>141.355775376</v>
      </c>
      <c r="EI10" s="14">
        <v>142.531718036</v>
      </c>
      <c r="EJ10" s="14">
        <v>151.35114255799999</v>
      </c>
      <c r="EK10" s="14">
        <v>139.00527942099998</v>
      </c>
      <c r="EL10" s="14">
        <v>141.45566928600002</v>
      </c>
      <c r="EM10" s="14">
        <v>202.896073376</v>
      </c>
      <c r="EN10" s="14">
        <v>151.30268824200002</v>
      </c>
      <c r="EO10" s="14">
        <v>167.7039963</v>
      </c>
      <c r="EP10" s="14">
        <v>139.21025672100001</v>
      </c>
      <c r="EQ10" s="14">
        <v>125.49830660500001</v>
      </c>
      <c r="ER10" s="14">
        <v>134.42641286400001</v>
      </c>
      <c r="ES10" s="14">
        <v>136.60865284300002</v>
      </c>
      <c r="ET10" s="14">
        <v>118.38388890399999</v>
      </c>
      <c r="EU10" s="14">
        <v>131.71547008100001</v>
      </c>
      <c r="EV10" s="14">
        <v>140.88201311899999</v>
      </c>
      <c r="EW10" s="14">
        <v>138.50517461799998</v>
      </c>
      <c r="EX10" s="14">
        <v>150.60650542200003</v>
      </c>
      <c r="EY10" s="14">
        <v>158.42660311900002</v>
      </c>
      <c r="EZ10" s="14">
        <v>145.72267218499999</v>
      </c>
      <c r="FA10" s="14">
        <v>152.43106649200001</v>
      </c>
      <c r="FB10" s="14">
        <v>131.26150561099999</v>
      </c>
      <c r="FC10" s="14">
        <v>118.43810408900001</v>
      </c>
      <c r="FD10" s="14">
        <v>126.26394405400001</v>
      </c>
      <c r="FE10" s="14">
        <v>106.96123466799999</v>
      </c>
      <c r="FF10" s="14">
        <v>132.125268293</v>
      </c>
      <c r="FG10" s="14">
        <v>131.71528711800002</v>
      </c>
      <c r="FH10" s="14">
        <v>105.326566903</v>
      </c>
      <c r="FI10" s="14">
        <v>147.057949186</v>
      </c>
      <c r="FJ10" s="14">
        <v>155.13336765700001</v>
      </c>
      <c r="FK10" s="14">
        <v>151.55079439100001</v>
      </c>
      <c r="FL10" s="14">
        <v>163.68681743400001</v>
      </c>
      <c r="FM10" s="14">
        <v>175.47285211399998</v>
      </c>
      <c r="FN10" s="14">
        <v>145.381645859</v>
      </c>
      <c r="FO10" s="14">
        <v>145.24609868499996</v>
      </c>
      <c r="FP10" s="14">
        <v>180.95625468</v>
      </c>
      <c r="FQ10" s="14">
        <v>149.574698509</v>
      </c>
      <c r="FR10" s="14">
        <v>176.677637304</v>
      </c>
      <c r="FS10" s="14">
        <v>163.77760136399999</v>
      </c>
      <c r="FT10" s="14">
        <v>177.022916232</v>
      </c>
      <c r="FU10" s="14">
        <v>207.20671562300001</v>
      </c>
      <c r="FV10" s="14">
        <v>199.299740009</v>
      </c>
      <c r="FW10" s="14">
        <v>215.60886236099998</v>
      </c>
      <c r="FX10" s="14">
        <v>231.94273999900003</v>
      </c>
      <c r="FY10" s="14">
        <v>215.19830485899999</v>
      </c>
      <c r="FZ10" s="14">
        <v>209.67912551900002</v>
      </c>
      <c r="GA10" s="14">
        <v>189.78474419600002</v>
      </c>
      <c r="GB10" s="6">
        <v>209.93902335999999</v>
      </c>
      <c r="GC10" s="6">
        <v>210.83107495499999</v>
      </c>
      <c r="GD10" s="6">
        <v>184.18202836899999</v>
      </c>
      <c r="GE10" s="6">
        <v>190.70690192699999</v>
      </c>
      <c r="GF10" s="6">
        <v>194.30714616899999</v>
      </c>
      <c r="GG10" s="6">
        <v>237.244079699</v>
      </c>
      <c r="GH10" s="6">
        <v>211.01776208699999</v>
      </c>
      <c r="GI10" s="6">
        <v>243.19911968100001</v>
      </c>
      <c r="GJ10" s="6">
        <v>237.415762855</v>
      </c>
      <c r="GK10" s="6">
        <v>202.50053010599999</v>
      </c>
      <c r="GL10" s="7">
        <v>208.65159090700001</v>
      </c>
      <c r="GM10" s="7">
        <v>189.41942199900001</v>
      </c>
      <c r="GN10" s="7">
        <v>181.79412428599997</v>
      </c>
      <c r="GO10" s="7">
        <v>189.65992117199997</v>
      </c>
      <c r="GP10" s="7">
        <v>198.50955653299999</v>
      </c>
      <c r="GQ10" s="7">
        <v>154.673367692</v>
      </c>
      <c r="GR10" s="7">
        <v>219.914374251</v>
      </c>
      <c r="GS10" s="7">
        <v>209.89812959400001</v>
      </c>
      <c r="GT10" s="7">
        <v>204.99577531700001</v>
      </c>
      <c r="GU10" s="7">
        <v>225.06730603400001</v>
      </c>
      <c r="GV10" s="7">
        <v>219.324641773</v>
      </c>
      <c r="GW10" s="7">
        <v>219.154271311</v>
      </c>
      <c r="GX10" s="158">
        <v>258.12512878699999</v>
      </c>
      <c r="GY10" s="158">
        <v>191.01559684599999</v>
      </c>
      <c r="GZ10" s="158">
        <v>156.322268982</v>
      </c>
      <c r="HA10" s="158">
        <v>81.676517967999999</v>
      </c>
      <c r="HB10" s="158">
        <v>113.219840619</v>
      </c>
      <c r="HC10" s="158">
        <v>144.36443016199999</v>
      </c>
      <c r="HD10" s="158">
        <v>173.45139616</v>
      </c>
      <c r="HE10" s="158">
        <v>162.968976785</v>
      </c>
      <c r="HF10" s="158">
        <v>159.59204122099999</v>
      </c>
      <c r="HG10" s="158">
        <v>171.39548075900001</v>
      </c>
      <c r="HH10" s="158">
        <v>165.67520338399999</v>
      </c>
      <c r="HI10" s="158">
        <v>221.80901155700002</v>
      </c>
      <c r="HJ10" s="163">
        <v>160.89483493899999</v>
      </c>
      <c r="HK10" s="163">
        <v>172.37976220600001</v>
      </c>
      <c r="HL10" s="163">
        <v>182.44123244400004</v>
      </c>
      <c r="HM10" s="163">
        <v>165.25463749400001</v>
      </c>
      <c r="HN10" s="163">
        <v>158.846984249</v>
      </c>
      <c r="HO10" s="163">
        <v>175.30910456000001</v>
      </c>
      <c r="HP10" s="163">
        <v>186.19403505200003</v>
      </c>
      <c r="HQ10" s="163">
        <v>220.84264210800001</v>
      </c>
      <c r="HR10" s="163">
        <v>220.88505989499998</v>
      </c>
      <c r="HS10" s="163">
        <v>256.782615765</v>
      </c>
      <c r="HT10" s="163">
        <v>265.70977340499996</v>
      </c>
      <c r="HU10" s="163">
        <v>257.031139505</v>
      </c>
      <c r="HV10" s="163">
        <v>238.07483976100002</v>
      </c>
      <c r="HW10" s="163">
        <v>211.745766506</v>
      </c>
      <c r="HX10" s="163">
        <v>243.65137896100001</v>
      </c>
      <c r="HY10" s="163">
        <v>232.08945840999999</v>
      </c>
      <c r="HZ10" s="163">
        <v>189.98762201599999</v>
      </c>
      <c r="IA10" s="163">
        <v>224.15860305099997</v>
      </c>
      <c r="IB10" s="163">
        <v>229.72297169999999</v>
      </c>
      <c r="IC10" s="163">
        <v>270.82895522400003</v>
      </c>
      <c r="ID10" s="163">
        <v>259.51546032599998</v>
      </c>
      <c r="IE10" s="163">
        <v>237.761686532</v>
      </c>
      <c r="IF10" s="163">
        <v>276.12059678100002</v>
      </c>
      <c r="IG10" s="163">
        <v>244.50157529999998</v>
      </c>
      <c r="IH10" s="158">
        <v>231.93411575600001</v>
      </c>
      <c r="II10" s="158">
        <v>226.58003258199997</v>
      </c>
      <c r="IJ10" s="158">
        <v>261.07128901999999</v>
      </c>
      <c r="IK10" s="158">
        <v>199.994849397</v>
      </c>
      <c r="IL10" s="158">
        <v>235.557414548</v>
      </c>
      <c r="IM10" s="158">
        <v>237.915666034</v>
      </c>
      <c r="IN10" s="158">
        <v>229.37596983699999</v>
      </c>
      <c r="IO10" s="158"/>
      <c r="IP10" s="158"/>
      <c r="IQ10" s="158"/>
      <c r="IR10" s="158"/>
      <c r="IS10" s="158"/>
    </row>
    <row r="11" spans="1:253" x14ac:dyDescent="0.25">
      <c r="A11" s="15" t="s">
        <v>9</v>
      </c>
      <c r="B11" s="14">
        <v>171.80066233400001</v>
      </c>
      <c r="C11" s="14">
        <v>172.805826239</v>
      </c>
      <c r="D11" s="14">
        <v>-37.133103755</v>
      </c>
      <c r="E11" s="14">
        <v>144.51987645599999</v>
      </c>
      <c r="F11" s="14">
        <v>137.55078643799999</v>
      </c>
      <c r="G11" s="14">
        <v>91.593364281999996</v>
      </c>
      <c r="H11" s="14">
        <v>158.00630690900002</v>
      </c>
      <c r="I11" s="14">
        <v>96.854016751999978</v>
      </c>
      <c r="J11" s="14">
        <v>167.69212469599998</v>
      </c>
      <c r="K11" s="14">
        <v>196.05122674899999</v>
      </c>
      <c r="L11" s="14">
        <v>-1144.427106307</v>
      </c>
      <c r="M11" s="14">
        <v>-26.927643326999998</v>
      </c>
      <c r="N11" s="14">
        <v>183.19113678000002</v>
      </c>
      <c r="O11" s="14">
        <v>26.30766547</v>
      </c>
      <c r="P11" s="14">
        <v>-168.19654211900001</v>
      </c>
      <c r="Q11" s="14">
        <v>187.00287435800001</v>
      </c>
      <c r="R11" s="14">
        <v>253.156313149</v>
      </c>
      <c r="S11" s="14">
        <v>146.50994112900003</v>
      </c>
      <c r="T11" s="14">
        <v>-336.48907669000005</v>
      </c>
      <c r="U11" s="14">
        <v>24.868287841999997</v>
      </c>
      <c r="V11" s="14">
        <v>21.657006934999998</v>
      </c>
      <c r="W11" s="14">
        <v>-100.14856307500001</v>
      </c>
      <c r="X11" s="14">
        <v>5.4537177320000003</v>
      </c>
      <c r="Y11" s="14">
        <v>-51.655205269999996</v>
      </c>
      <c r="Z11" s="14">
        <v>122.40735353000001</v>
      </c>
      <c r="AA11" s="14">
        <v>1.8206330509999991</v>
      </c>
      <c r="AB11" s="14">
        <v>19.539710893999999</v>
      </c>
      <c r="AC11" s="14">
        <v>62.656690333999997</v>
      </c>
      <c r="AD11" s="14">
        <v>51.637683203000009</v>
      </c>
      <c r="AE11" s="14">
        <v>-31.167284960000003</v>
      </c>
      <c r="AF11" s="14">
        <v>55.565547227000003</v>
      </c>
      <c r="AG11" s="14">
        <v>46.501250316000004</v>
      </c>
      <c r="AH11" s="14">
        <v>9.7540999939999971</v>
      </c>
      <c r="AI11" s="14">
        <v>83.207854533999992</v>
      </c>
      <c r="AJ11" s="14">
        <v>35.923648880000002</v>
      </c>
      <c r="AK11" s="14">
        <v>-75.807093927999986</v>
      </c>
      <c r="AL11" s="14">
        <v>101.59391893900001</v>
      </c>
      <c r="AM11" s="14">
        <v>48.956529481000004</v>
      </c>
      <c r="AN11" s="14">
        <v>65.934806992000006</v>
      </c>
      <c r="AO11" s="14">
        <v>102.303057888</v>
      </c>
      <c r="AP11" s="14">
        <v>75.198932925999998</v>
      </c>
      <c r="AQ11" s="14">
        <v>35.490866154999992</v>
      </c>
      <c r="AR11" s="14">
        <v>42.056254455000001</v>
      </c>
      <c r="AS11" s="14">
        <v>-56.365803342</v>
      </c>
      <c r="AT11" s="14">
        <v>54.796302256000004</v>
      </c>
      <c r="AU11" s="14">
        <v>-82.278378526999987</v>
      </c>
      <c r="AV11" s="14">
        <v>47.674259157000002</v>
      </c>
      <c r="AW11" s="14">
        <v>-11.041049307000002</v>
      </c>
      <c r="AX11" s="14">
        <v>103.68420010000001</v>
      </c>
      <c r="AY11" s="14">
        <v>121.89321467800001</v>
      </c>
      <c r="AZ11" s="14">
        <v>207.323633933</v>
      </c>
      <c r="BA11" s="14">
        <v>372.62018763399999</v>
      </c>
      <c r="BB11" s="14">
        <v>296.41711183700005</v>
      </c>
      <c r="BC11" s="14">
        <v>219.71332953199999</v>
      </c>
      <c r="BD11" s="14">
        <v>-862.88365120700007</v>
      </c>
      <c r="BE11" s="14">
        <v>-214.34086513299999</v>
      </c>
      <c r="BF11" s="14">
        <v>-142.89333114399997</v>
      </c>
      <c r="BG11" s="14">
        <v>214.71499179699998</v>
      </c>
      <c r="BH11" s="14">
        <v>97.25148249099999</v>
      </c>
      <c r="BI11" s="14">
        <v>-291.79808203099998</v>
      </c>
      <c r="BJ11" s="14">
        <v>53.381907013999992</v>
      </c>
      <c r="BK11" s="14">
        <v>257.34247041200001</v>
      </c>
      <c r="BL11" s="14">
        <v>-32.565785876000007</v>
      </c>
      <c r="BM11" s="14">
        <v>202.46810779</v>
      </c>
      <c r="BN11" s="14">
        <v>-388.943384262</v>
      </c>
      <c r="BO11" s="14">
        <v>293.61357154399997</v>
      </c>
      <c r="BP11" s="14">
        <v>416.77268385999997</v>
      </c>
      <c r="BQ11" s="14">
        <v>-81.037776277999996</v>
      </c>
      <c r="BR11" s="14">
        <v>367.56830791699997</v>
      </c>
      <c r="BS11" s="14">
        <v>-405.80613525699999</v>
      </c>
      <c r="BT11" s="14">
        <v>-200.63736933000004</v>
      </c>
      <c r="BU11" s="14">
        <v>-363.87186447699997</v>
      </c>
      <c r="BV11" s="14">
        <v>305.10857552399995</v>
      </c>
      <c r="BW11" s="14">
        <v>-47.503099425000002</v>
      </c>
      <c r="BX11" s="14">
        <v>-17.683297446000001</v>
      </c>
      <c r="BY11" s="14">
        <v>-209.56997693099999</v>
      </c>
      <c r="BZ11" s="14">
        <v>21.031630085000003</v>
      </c>
      <c r="CA11" s="14">
        <v>-5.7621276020000005</v>
      </c>
      <c r="CB11" s="14">
        <v>10.120341273000001</v>
      </c>
      <c r="CC11" s="14">
        <v>12.443194456000001</v>
      </c>
      <c r="CD11" s="14">
        <v>0.56417143600000097</v>
      </c>
      <c r="CE11" s="14">
        <v>7.6930728340000014</v>
      </c>
      <c r="CF11" s="14">
        <v>9.7049407659999982</v>
      </c>
      <c r="CG11" s="14">
        <v>8.4959649129999999</v>
      </c>
      <c r="CH11" s="14">
        <v>8.1186357290000011</v>
      </c>
      <c r="CI11" s="14">
        <v>6.0583794900000001</v>
      </c>
      <c r="CJ11" s="14">
        <v>7.3938513559999999</v>
      </c>
      <c r="CK11" s="14">
        <v>9.7193680750000002</v>
      </c>
      <c r="CL11" s="14">
        <v>27.206786245</v>
      </c>
      <c r="CM11" s="14">
        <v>-9.8217620309999987</v>
      </c>
      <c r="CN11" s="14">
        <v>6.3908125020000002</v>
      </c>
      <c r="CO11" s="14">
        <v>8.1064559930000009</v>
      </c>
      <c r="CP11" s="14">
        <v>11.156203204000001</v>
      </c>
      <c r="CQ11" s="14">
        <v>10.306202779000001</v>
      </c>
      <c r="CR11" s="14">
        <v>8.423437345</v>
      </c>
      <c r="CS11" s="14">
        <v>5.5637930459999998</v>
      </c>
      <c r="CT11" s="14">
        <v>5.9059584679999997</v>
      </c>
      <c r="CU11" s="14">
        <v>6.9446438049999992</v>
      </c>
      <c r="CV11" s="14">
        <v>7.2248421940000007</v>
      </c>
      <c r="CW11" s="14">
        <v>9.5457980100000004</v>
      </c>
      <c r="CX11" s="14">
        <v>48.004768415000001</v>
      </c>
      <c r="CY11" s="14">
        <v>-29.661425543</v>
      </c>
      <c r="CZ11" s="14">
        <v>7.0251418629999991</v>
      </c>
      <c r="DA11" s="14">
        <v>5.1613582349999998</v>
      </c>
      <c r="DB11" s="14">
        <v>10.153724246000001</v>
      </c>
      <c r="DC11" s="14">
        <v>7.4442577300000012</v>
      </c>
      <c r="DD11" s="14">
        <v>7.241393372000001</v>
      </c>
      <c r="DE11" s="14">
        <v>6.4272721609999994</v>
      </c>
      <c r="DF11" s="14">
        <v>7.0023269710000005</v>
      </c>
      <c r="DG11" s="14">
        <v>6.5241890000000007</v>
      </c>
      <c r="DH11" s="14">
        <v>7.4302532940000008</v>
      </c>
      <c r="DI11" s="14">
        <v>8.9937000200000004</v>
      </c>
      <c r="DJ11" s="14">
        <v>58.003682647999995</v>
      </c>
      <c r="DK11" s="14">
        <v>-37.654460488999995</v>
      </c>
      <c r="DL11" s="14">
        <v>8.0005792200000023</v>
      </c>
      <c r="DM11" s="14">
        <v>10.080280578</v>
      </c>
      <c r="DN11" s="14">
        <v>5.9764521520000011</v>
      </c>
      <c r="DO11" s="14">
        <v>9.767768148</v>
      </c>
      <c r="DP11" s="14">
        <v>8.7067782860000005</v>
      </c>
      <c r="DQ11" s="14">
        <v>10.082138781000001</v>
      </c>
      <c r="DR11" s="14">
        <v>10.038190889000001</v>
      </c>
      <c r="DS11" s="14">
        <v>6.3758617139999991</v>
      </c>
      <c r="DT11" s="14">
        <v>7.0220379619999997</v>
      </c>
      <c r="DU11" s="14">
        <v>14.228907768999997</v>
      </c>
      <c r="DV11" s="14">
        <v>58.138984220999994</v>
      </c>
      <c r="DW11" s="14">
        <v>16.016887776000001</v>
      </c>
      <c r="DX11" s="14">
        <v>-43.538949846999991</v>
      </c>
      <c r="DY11" s="14">
        <v>12.221320425</v>
      </c>
      <c r="DZ11" s="14">
        <v>8.7101753000000013</v>
      </c>
      <c r="EA11" s="14">
        <v>30.349781107000002</v>
      </c>
      <c r="EB11" s="14">
        <v>9.3056605699999988</v>
      </c>
      <c r="EC11" s="14">
        <v>-7.8220162659999968</v>
      </c>
      <c r="ED11" s="14">
        <v>7.5045901929999994</v>
      </c>
      <c r="EE11" s="14">
        <v>8.0914254400000001</v>
      </c>
      <c r="EF11" s="14">
        <v>10.526916521999999</v>
      </c>
      <c r="EG11" s="14">
        <v>10.823627604000002</v>
      </c>
      <c r="EH11" s="14">
        <v>10.145561740000002</v>
      </c>
      <c r="EI11" s="14">
        <v>22.728098086999999</v>
      </c>
      <c r="EJ11" s="14">
        <v>13.938064864000001</v>
      </c>
      <c r="EK11" s="14">
        <v>11.975809526000001</v>
      </c>
      <c r="EL11" s="14">
        <v>19.409062468999998</v>
      </c>
      <c r="EM11" s="14">
        <v>12.060004340999999</v>
      </c>
      <c r="EN11" s="14">
        <v>11.265845903000001</v>
      </c>
      <c r="EO11" s="14">
        <v>46.442901338000006</v>
      </c>
      <c r="EP11" s="14">
        <v>10.170696710000001</v>
      </c>
      <c r="EQ11" s="14">
        <v>12.342446586000001</v>
      </c>
      <c r="ER11" s="14">
        <v>15.391405793000001</v>
      </c>
      <c r="ES11" s="14">
        <v>9.7774473820000001</v>
      </c>
      <c r="ET11" s="14">
        <v>14.697157558000001</v>
      </c>
      <c r="EU11" s="14">
        <v>27.885462486999998</v>
      </c>
      <c r="EV11" s="14">
        <v>22.476307924</v>
      </c>
      <c r="EW11" s="14">
        <v>24.500703232999999</v>
      </c>
      <c r="EX11" s="14">
        <v>30.653934211999996</v>
      </c>
      <c r="EY11" s="14">
        <v>41.829308926999992</v>
      </c>
      <c r="EZ11" s="14">
        <v>27.761739277999997</v>
      </c>
      <c r="FA11" s="14">
        <v>35.626334746999987</v>
      </c>
      <c r="FB11" s="14">
        <v>46.068822122</v>
      </c>
      <c r="FC11" s="14">
        <v>40.755154697999998</v>
      </c>
      <c r="FD11" s="14">
        <v>33.164602453000008</v>
      </c>
      <c r="FE11" s="14">
        <v>30.113414424999998</v>
      </c>
      <c r="FF11" s="14">
        <v>30.531154765</v>
      </c>
      <c r="FG11" s="14">
        <v>31.622726528000001</v>
      </c>
      <c r="FH11" s="14">
        <v>25.914413153999998</v>
      </c>
      <c r="FI11" s="14">
        <v>23.401581669999999</v>
      </c>
      <c r="FJ11" s="14">
        <v>28.313408458999998</v>
      </c>
      <c r="FK11" s="14">
        <v>27.386022199999999</v>
      </c>
      <c r="FL11" s="14">
        <v>6.7637251090000001</v>
      </c>
      <c r="FM11" s="14">
        <v>843.78694429800021</v>
      </c>
      <c r="FN11" s="14">
        <v>25.654287507999999</v>
      </c>
      <c r="FO11" s="14">
        <v>21.143526553000001</v>
      </c>
      <c r="FP11" s="14">
        <v>25.79729382</v>
      </c>
      <c r="FQ11" s="14">
        <v>28.677284221000001</v>
      </c>
      <c r="FR11" s="14">
        <v>33.600834016</v>
      </c>
      <c r="FS11" s="14">
        <v>36.344343528000003</v>
      </c>
      <c r="FT11" s="14">
        <v>49.264261025999993</v>
      </c>
      <c r="FU11" s="14">
        <v>32.046905239000004</v>
      </c>
      <c r="FV11" s="14">
        <v>33.536010200999996</v>
      </c>
      <c r="FW11" s="14">
        <v>55.528081979</v>
      </c>
      <c r="FX11" s="14">
        <v>35.613373174000003</v>
      </c>
      <c r="FY11" s="14">
        <v>30.219083459</v>
      </c>
      <c r="FZ11" s="14">
        <v>28.594311783999999</v>
      </c>
      <c r="GA11" s="14">
        <v>25.112834705000001</v>
      </c>
      <c r="GB11" s="6">
        <v>27.634466670999998</v>
      </c>
      <c r="GC11" s="6">
        <v>32.562885834999996</v>
      </c>
      <c r="GD11" s="6">
        <v>29.716738089</v>
      </c>
      <c r="GE11" s="6">
        <v>28.105351794999997</v>
      </c>
      <c r="GF11" s="6">
        <v>35.515319427999998</v>
      </c>
      <c r="GG11" s="6">
        <v>6.3149167100000021</v>
      </c>
      <c r="GH11" s="6">
        <v>28.42824903</v>
      </c>
      <c r="GI11" s="6">
        <v>25.634656292999999</v>
      </c>
      <c r="GJ11" s="6">
        <v>25.467069459999998</v>
      </c>
      <c r="GK11" s="6">
        <v>56.428073413000007</v>
      </c>
      <c r="GL11" s="7">
        <v>39.739498912999998</v>
      </c>
      <c r="GM11" s="7">
        <v>30.845043965000002</v>
      </c>
      <c r="GN11" s="7">
        <v>34.828953222999999</v>
      </c>
      <c r="GO11" s="7">
        <v>32.414849265999997</v>
      </c>
      <c r="GP11" s="7">
        <v>37.669712940000004</v>
      </c>
      <c r="GQ11" s="7">
        <v>30.495211260999998</v>
      </c>
      <c r="GR11" s="7">
        <v>40.938570936000005</v>
      </c>
      <c r="GS11" s="7">
        <v>34.522443355</v>
      </c>
      <c r="GT11" s="7">
        <v>30.668719065000005</v>
      </c>
      <c r="GU11" s="7">
        <v>33.853696711999994</v>
      </c>
      <c r="GV11" s="7">
        <v>42.471801989999989</v>
      </c>
      <c r="GW11" s="7">
        <v>38.728726869999996</v>
      </c>
      <c r="GX11" s="158">
        <v>8.6288413750000021</v>
      </c>
      <c r="GY11" s="158">
        <v>137.38040404199998</v>
      </c>
      <c r="GZ11" s="158">
        <v>-86.696575626000012</v>
      </c>
      <c r="HA11" s="158">
        <v>18.441259838000001</v>
      </c>
      <c r="HB11" s="158">
        <v>23.181152753999999</v>
      </c>
      <c r="HC11" s="158">
        <v>24.646080126999998</v>
      </c>
      <c r="HD11" s="158">
        <v>28.726507579</v>
      </c>
      <c r="HE11" s="158">
        <v>19.864184215000002</v>
      </c>
      <c r="HF11" s="158">
        <v>20.315522892000001</v>
      </c>
      <c r="HG11" s="158">
        <v>33.437376043</v>
      </c>
      <c r="HH11" s="158">
        <v>31.775237206</v>
      </c>
      <c r="HI11" s="158">
        <v>48.986073993000005</v>
      </c>
      <c r="HJ11" s="163">
        <v>24.702261312000001</v>
      </c>
      <c r="HK11" s="163">
        <v>25.570555553999998</v>
      </c>
      <c r="HL11" s="163">
        <v>27.901861240000002</v>
      </c>
      <c r="HM11" s="163">
        <v>25.979859689000001</v>
      </c>
      <c r="HN11" s="163">
        <v>37.134199808000005</v>
      </c>
      <c r="HO11" s="163">
        <v>34.239473973000003</v>
      </c>
      <c r="HP11" s="163">
        <v>66.489813192</v>
      </c>
      <c r="HQ11" s="163">
        <v>38.279543021999999</v>
      </c>
      <c r="HR11" s="163">
        <v>33.237564186</v>
      </c>
      <c r="HS11" s="163">
        <v>40.842408859999992</v>
      </c>
      <c r="HT11" s="163">
        <v>36.739832716000002</v>
      </c>
      <c r="HU11" s="163">
        <v>45.529732617999997</v>
      </c>
      <c r="HV11" s="163">
        <v>30.298084822999996</v>
      </c>
      <c r="HW11" s="163">
        <v>32.182129678999999</v>
      </c>
      <c r="HX11" s="163">
        <v>35.354547314000001</v>
      </c>
      <c r="HY11" s="163">
        <v>30.537879134999997</v>
      </c>
      <c r="HZ11" s="163">
        <v>41.531718075999997</v>
      </c>
      <c r="IA11" s="163">
        <v>35.956717749999996</v>
      </c>
      <c r="IB11" s="163">
        <v>40.540107171999999</v>
      </c>
      <c r="IC11" s="163">
        <v>37.867954487999995</v>
      </c>
      <c r="ID11" s="163">
        <v>37.191802785999997</v>
      </c>
      <c r="IE11" s="163">
        <v>33.178094453</v>
      </c>
      <c r="IF11" s="163">
        <v>45.514815973000005</v>
      </c>
      <c r="IG11" s="163">
        <v>62.571260065000004</v>
      </c>
      <c r="IH11" s="158">
        <v>33.525288263999997</v>
      </c>
      <c r="II11" s="158">
        <v>30.699576370000003</v>
      </c>
      <c r="IJ11" s="158">
        <v>37.823658704000003</v>
      </c>
      <c r="IK11" s="158">
        <v>39.136815034000001</v>
      </c>
      <c r="IL11" s="158">
        <v>39.231828301</v>
      </c>
      <c r="IM11" s="158">
        <v>43.163325729</v>
      </c>
      <c r="IN11" s="158">
        <v>1905.1689095639999</v>
      </c>
      <c r="IO11" s="158"/>
      <c r="IP11" s="158"/>
      <c r="IQ11" s="158"/>
      <c r="IR11" s="158"/>
      <c r="IS11" s="158"/>
    </row>
    <row r="12" spans="1:253" ht="6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</row>
    <row r="13" spans="1:253" s="16" customFormat="1" ht="14.25" x14ac:dyDescent="0.2">
      <c r="A13" s="10" t="s">
        <v>10</v>
      </c>
      <c r="B13" s="11">
        <v>27.201640638000001</v>
      </c>
      <c r="C13" s="11">
        <v>22.460921858000003</v>
      </c>
      <c r="D13" s="11">
        <v>25.578385024999999</v>
      </c>
      <c r="E13" s="11">
        <v>24.680733203999999</v>
      </c>
      <c r="F13" s="11">
        <v>23.472517772</v>
      </c>
      <c r="G13" s="11">
        <v>24.173465101999998</v>
      </c>
      <c r="H13" s="11">
        <v>28.580753375</v>
      </c>
      <c r="I13" s="11">
        <v>26.070695618999999</v>
      </c>
      <c r="J13" s="11">
        <v>29.259335387</v>
      </c>
      <c r="K13" s="11">
        <v>36.573305955000002</v>
      </c>
      <c r="L13" s="11">
        <v>35.372521050000003</v>
      </c>
      <c r="M13" s="11">
        <v>65.997312464999993</v>
      </c>
      <c r="N13" s="11">
        <v>0</v>
      </c>
      <c r="O13" s="11">
        <v>0</v>
      </c>
      <c r="P13" s="11">
        <v>92.175632925000002</v>
      </c>
      <c r="Q13" s="11">
        <v>56.506457008999995</v>
      </c>
      <c r="R13" s="11">
        <v>25.185353263</v>
      </c>
      <c r="S13" s="11">
        <v>34.959325342</v>
      </c>
      <c r="T13" s="11">
        <v>31.303727366</v>
      </c>
      <c r="U13" s="11">
        <v>35.880043791999995</v>
      </c>
      <c r="V13" s="11">
        <v>0</v>
      </c>
      <c r="W13" s="11">
        <v>71.986131148999988</v>
      </c>
      <c r="X13" s="11">
        <v>41.765513816000002</v>
      </c>
      <c r="Y13" s="11">
        <v>49.895426155999999</v>
      </c>
      <c r="Z13" s="11">
        <v>0</v>
      </c>
      <c r="AA13" s="11">
        <v>30.821221482000002</v>
      </c>
      <c r="AB13" s="11">
        <v>99.012318210000004</v>
      </c>
      <c r="AC13" s="11">
        <v>40.178009926999998</v>
      </c>
      <c r="AD13" s="11">
        <v>42.554823310000003</v>
      </c>
      <c r="AE13" s="11">
        <v>41.361310005</v>
      </c>
      <c r="AF13" s="11">
        <v>0</v>
      </c>
      <c r="AG13" s="11">
        <v>84.032453623999999</v>
      </c>
      <c r="AH13" s="11">
        <v>29.241700948999998</v>
      </c>
      <c r="AI13" s="11">
        <v>44.239646426</v>
      </c>
      <c r="AJ13" s="11">
        <v>43.353914229000004</v>
      </c>
      <c r="AK13" s="11">
        <v>86.514627720999997</v>
      </c>
      <c r="AL13" s="11">
        <v>0</v>
      </c>
      <c r="AM13" s="11">
        <v>81.316993577000005</v>
      </c>
      <c r="AN13" s="11">
        <v>35.263075031</v>
      </c>
      <c r="AO13" s="11">
        <v>48.323180354999998</v>
      </c>
      <c r="AP13" s="11">
        <v>64.096784889000006</v>
      </c>
      <c r="AQ13" s="11">
        <v>22.649961941000001</v>
      </c>
      <c r="AR13" s="11">
        <v>13.2662697</v>
      </c>
      <c r="AS13" s="11">
        <v>97.755941964000002</v>
      </c>
      <c r="AT13" s="11">
        <v>55.532774101000001</v>
      </c>
      <c r="AU13" s="11">
        <v>52.327414449000003</v>
      </c>
      <c r="AV13" s="11">
        <v>31.978403341</v>
      </c>
      <c r="AW13" s="11">
        <v>57.262907093999999</v>
      </c>
      <c r="AX13" s="11">
        <v>55.234476069999999</v>
      </c>
      <c r="AY13" s="11">
        <v>19.662443227000001</v>
      </c>
      <c r="AZ13" s="11">
        <v>116.233101667</v>
      </c>
      <c r="BA13" s="11">
        <v>50.157085094000003</v>
      </c>
      <c r="BB13" s="11">
        <v>66.450070108999995</v>
      </c>
      <c r="BC13" s="11">
        <v>16.591464238</v>
      </c>
      <c r="BD13" s="11">
        <v>54.013137337000003</v>
      </c>
      <c r="BE13" s="11">
        <v>95.237568474</v>
      </c>
      <c r="BF13" s="11">
        <v>61.147227316999995</v>
      </c>
      <c r="BG13" s="11">
        <v>56.179014454999994</v>
      </c>
      <c r="BH13" s="11">
        <v>71.49727531500001</v>
      </c>
      <c r="BI13" s="11">
        <v>89.729622526</v>
      </c>
      <c r="BJ13" s="11">
        <v>4.6688071980000005</v>
      </c>
      <c r="BK13" s="11">
        <v>44.068689699000004</v>
      </c>
      <c r="BL13" s="11">
        <v>165.70788527900001</v>
      </c>
      <c r="BM13" s="11">
        <v>42.079225582999996</v>
      </c>
      <c r="BN13" s="11">
        <v>96.586501780000006</v>
      </c>
      <c r="BO13" s="11">
        <v>66.716170855000001</v>
      </c>
      <c r="BP13" s="11">
        <v>69.705391949000003</v>
      </c>
      <c r="BQ13" s="11">
        <v>70.649695468000004</v>
      </c>
      <c r="BR13" s="11">
        <v>70.125049658000009</v>
      </c>
      <c r="BS13" s="11">
        <v>69.133051979000001</v>
      </c>
      <c r="BT13" s="11">
        <v>69.234032013999993</v>
      </c>
      <c r="BU13" s="11">
        <v>137.97886439500002</v>
      </c>
      <c r="BV13" s="11">
        <v>6.3281085300000006</v>
      </c>
      <c r="BW13" s="11">
        <v>92.366327411</v>
      </c>
      <c r="BX13" s="11">
        <v>91.445618342000003</v>
      </c>
      <c r="BY13" s="11">
        <v>74.276513472000005</v>
      </c>
      <c r="BZ13" s="11">
        <v>77.653948753000009</v>
      </c>
      <c r="CA13" s="11">
        <v>72.374072388999991</v>
      </c>
      <c r="CB13" s="11">
        <v>82.249797518000008</v>
      </c>
      <c r="CC13" s="11">
        <v>94.046361672000003</v>
      </c>
      <c r="CD13" s="11">
        <v>84.993367982999999</v>
      </c>
      <c r="CE13" s="11">
        <v>88.164444740000008</v>
      </c>
      <c r="CF13" s="11">
        <v>79.208954049000013</v>
      </c>
      <c r="CG13" s="11">
        <v>176.27139642999998</v>
      </c>
      <c r="CH13" s="11">
        <v>11.945973147999998</v>
      </c>
      <c r="CI13" s="11">
        <v>93.895250098000005</v>
      </c>
      <c r="CJ13" s="11">
        <v>94.581300210999999</v>
      </c>
      <c r="CK13" s="11">
        <v>96.813204461999987</v>
      </c>
      <c r="CL13" s="11">
        <v>90.015126281000008</v>
      </c>
      <c r="CM13" s="11">
        <v>91.942781948999993</v>
      </c>
      <c r="CN13" s="11">
        <v>100.93714282799999</v>
      </c>
      <c r="CO13" s="11">
        <v>105.496242326</v>
      </c>
      <c r="CP13" s="11">
        <v>71.411874333</v>
      </c>
      <c r="CQ13" s="11">
        <v>106.81847505799999</v>
      </c>
      <c r="CR13" s="11">
        <v>82.158936275999991</v>
      </c>
      <c r="CS13" s="11">
        <v>194.63723285100002</v>
      </c>
      <c r="CT13" s="11">
        <v>11.662057708000001</v>
      </c>
      <c r="CU13" s="11">
        <v>118.64265187800001</v>
      </c>
      <c r="CV13" s="11">
        <v>112.770479623</v>
      </c>
      <c r="CW13" s="11">
        <v>128.778297493</v>
      </c>
      <c r="CX13" s="11">
        <v>132.01360260799999</v>
      </c>
      <c r="CY13" s="11">
        <v>95.355346682000004</v>
      </c>
      <c r="CZ13" s="11">
        <v>107.508025081</v>
      </c>
      <c r="DA13" s="11">
        <v>154.64199951099999</v>
      </c>
      <c r="DB13" s="11">
        <v>34.507148768999997</v>
      </c>
      <c r="DC13" s="11">
        <v>191.96188160900002</v>
      </c>
      <c r="DD13" s="11">
        <v>125.08225447</v>
      </c>
      <c r="DE13" s="11">
        <v>112.98086558199999</v>
      </c>
      <c r="DF13" s="11">
        <v>8.9302233369999993</v>
      </c>
      <c r="DG13" s="11">
        <v>217.36357543400001</v>
      </c>
      <c r="DH13" s="11">
        <v>145.19807134299998</v>
      </c>
      <c r="DI13" s="11">
        <v>145.48672947</v>
      </c>
      <c r="DJ13" s="11">
        <v>205.37948095100001</v>
      </c>
      <c r="DK13" s="11">
        <v>147.12519809</v>
      </c>
      <c r="DL13" s="11">
        <v>115.271884039</v>
      </c>
      <c r="DM13" s="11">
        <v>153.03599513600003</v>
      </c>
      <c r="DN13" s="11">
        <v>125.261946721</v>
      </c>
      <c r="DO13" s="11">
        <v>142.80097299899998</v>
      </c>
      <c r="DP13" s="11">
        <v>41.632171604</v>
      </c>
      <c r="DQ13" s="11">
        <v>245.63749281900002</v>
      </c>
      <c r="DR13" s="11">
        <v>133.96351113699998</v>
      </c>
      <c r="DS13" s="11">
        <v>189.82764270800001</v>
      </c>
      <c r="DT13" s="11">
        <v>156.58436292399998</v>
      </c>
      <c r="DU13" s="11">
        <v>118.74308818599999</v>
      </c>
      <c r="DV13" s="11">
        <v>79.863618130000006</v>
      </c>
      <c r="DW13" s="11">
        <v>88.997046147000006</v>
      </c>
      <c r="DX13" s="11">
        <v>61.670495082000002</v>
      </c>
      <c r="DY13" s="11">
        <v>58.431393237999998</v>
      </c>
      <c r="DZ13" s="11">
        <v>62.682013089000002</v>
      </c>
      <c r="EA13" s="11">
        <v>88.814694500000002</v>
      </c>
      <c r="EB13" s="11">
        <v>62.748764741000002</v>
      </c>
      <c r="EC13" s="11">
        <v>504.73855024299996</v>
      </c>
      <c r="ED13" s="11">
        <v>14.753628392000001</v>
      </c>
      <c r="EE13" s="11">
        <v>463.06046230299995</v>
      </c>
      <c r="EF13" s="11">
        <v>125.080012524</v>
      </c>
      <c r="EG13" s="11">
        <v>72.005521823000009</v>
      </c>
      <c r="EH13" s="11">
        <v>124.389233699</v>
      </c>
      <c r="EI13" s="11">
        <v>159.043644306</v>
      </c>
      <c r="EJ13" s="11">
        <v>185.461416125</v>
      </c>
      <c r="EK13" s="11">
        <v>102.15718637500001</v>
      </c>
      <c r="EL13" s="11">
        <v>116.351130492</v>
      </c>
      <c r="EM13" s="11">
        <v>166.999240069</v>
      </c>
      <c r="EN13" s="11">
        <v>74.765132592</v>
      </c>
      <c r="EO13" s="11">
        <v>708.80109081000001</v>
      </c>
      <c r="EP13" s="11">
        <v>23.149614742999997</v>
      </c>
      <c r="EQ13" s="11">
        <v>349.80611917599998</v>
      </c>
      <c r="ER13" s="11">
        <v>116.87966767499999</v>
      </c>
      <c r="ES13" s="11">
        <v>94.702143438999997</v>
      </c>
      <c r="ET13" s="11">
        <v>70.703664073000013</v>
      </c>
      <c r="EU13" s="11">
        <v>121.51339210399999</v>
      </c>
      <c r="EV13" s="11">
        <v>119.13493225400001</v>
      </c>
      <c r="EW13" s="11">
        <v>150.38964129600001</v>
      </c>
      <c r="EX13" s="11">
        <v>121.83067825399999</v>
      </c>
      <c r="EY13" s="11">
        <v>182.17131652699999</v>
      </c>
      <c r="EZ13" s="11">
        <v>116.181992925</v>
      </c>
      <c r="FA13" s="11">
        <v>562.23298731400007</v>
      </c>
      <c r="FB13" s="11">
        <v>167.33217487799999</v>
      </c>
      <c r="FC13" s="11">
        <v>513.92214080899998</v>
      </c>
      <c r="FD13" s="11">
        <v>89.306564304000005</v>
      </c>
      <c r="FE13" s="11">
        <v>86.097928316000008</v>
      </c>
      <c r="FF13" s="11">
        <v>69.819766013999995</v>
      </c>
      <c r="FG13" s="11">
        <v>178.85113111599998</v>
      </c>
      <c r="FH13" s="11">
        <v>86.914524073999999</v>
      </c>
      <c r="FI13" s="11">
        <v>122.560667181</v>
      </c>
      <c r="FJ13" s="11">
        <v>159.14570313499999</v>
      </c>
      <c r="FK13" s="11">
        <v>72.478298512999999</v>
      </c>
      <c r="FL13" s="11">
        <v>231.26022003900002</v>
      </c>
      <c r="FM13" s="11">
        <v>191.782368811</v>
      </c>
      <c r="FN13" s="11">
        <v>97.115917140000008</v>
      </c>
      <c r="FO13" s="11">
        <v>494.63543370299999</v>
      </c>
      <c r="FP13" s="11">
        <v>94.974814815000002</v>
      </c>
      <c r="FQ13" s="11">
        <v>85.75748175599999</v>
      </c>
      <c r="FR13" s="11">
        <v>125.14153851899999</v>
      </c>
      <c r="FS13" s="11">
        <v>116.96536825699999</v>
      </c>
      <c r="FT13" s="11">
        <v>150.213224002</v>
      </c>
      <c r="FU13" s="11">
        <v>202.561617961</v>
      </c>
      <c r="FV13" s="11">
        <v>161.49847069399999</v>
      </c>
      <c r="FW13" s="11">
        <v>133.167586957</v>
      </c>
      <c r="FX13" s="11">
        <v>182.314803729</v>
      </c>
      <c r="FY13" s="11">
        <v>564.73940429799995</v>
      </c>
      <c r="FZ13" s="11">
        <v>123.437768107</v>
      </c>
      <c r="GA13" s="11">
        <v>110.876294112</v>
      </c>
      <c r="GB13" s="6">
        <v>121.76357658999999</v>
      </c>
      <c r="GC13" s="6">
        <v>122.343828282</v>
      </c>
      <c r="GD13" s="6">
        <v>120.441819313</v>
      </c>
      <c r="GE13" s="6">
        <v>107.90434824099999</v>
      </c>
      <c r="GF13" s="6">
        <v>231.46026884399998</v>
      </c>
      <c r="GG13" s="6">
        <v>126.360748374</v>
      </c>
      <c r="GH13" s="6">
        <v>209.24210885799999</v>
      </c>
      <c r="GI13" s="6">
        <v>217.10297551399998</v>
      </c>
      <c r="GJ13" s="6">
        <v>279.72206354499997</v>
      </c>
      <c r="GK13" s="6">
        <v>343.36611379999999</v>
      </c>
      <c r="GL13" s="7">
        <v>72.125538024999997</v>
      </c>
      <c r="GM13" s="7">
        <v>315.18921134999999</v>
      </c>
      <c r="GN13" s="7">
        <v>145.23205221399999</v>
      </c>
      <c r="GO13" s="7">
        <v>134.82251537000002</v>
      </c>
      <c r="GP13" s="7">
        <v>256.15636999999998</v>
      </c>
      <c r="GQ13" s="7">
        <v>162.803995727</v>
      </c>
      <c r="GR13" s="7">
        <v>171.94320006200002</v>
      </c>
      <c r="GS13" s="7">
        <v>190.19170797799998</v>
      </c>
      <c r="GT13" s="7">
        <v>220.38671316499997</v>
      </c>
      <c r="GU13" s="7">
        <v>187.90341554300002</v>
      </c>
      <c r="GV13" s="7">
        <v>134.22872301500001</v>
      </c>
      <c r="GW13" s="7">
        <v>135.04248405599998</v>
      </c>
      <c r="GX13" s="158">
        <v>152.482808861</v>
      </c>
      <c r="GY13" s="158">
        <v>509.97408698000004</v>
      </c>
      <c r="GZ13" s="158">
        <v>96.061613197</v>
      </c>
      <c r="HA13" s="158">
        <v>156.87712756500002</v>
      </c>
      <c r="HB13" s="158">
        <v>173.622812759</v>
      </c>
      <c r="HC13" s="158">
        <v>278.65239932100002</v>
      </c>
      <c r="HD13" s="158">
        <v>172.59751948600001</v>
      </c>
      <c r="HE13" s="158">
        <v>184.74180488099998</v>
      </c>
      <c r="HF13" s="158">
        <v>181.91427215100001</v>
      </c>
      <c r="HG13" s="158">
        <v>182.33142155900001</v>
      </c>
      <c r="HH13" s="158">
        <v>181.63447102000001</v>
      </c>
      <c r="HI13" s="158">
        <v>172.341394079</v>
      </c>
      <c r="HJ13" s="163">
        <v>120.32482608099998</v>
      </c>
      <c r="HK13" s="163">
        <v>615.74104464300001</v>
      </c>
      <c r="HL13" s="163">
        <v>174.238474188</v>
      </c>
      <c r="HM13" s="163">
        <v>153.196231466</v>
      </c>
      <c r="HN13" s="163">
        <v>211.42116319100003</v>
      </c>
      <c r="HO13" s="163">
        <v>225.68399691599998</v>
      </c>
      <c r="HP13" s="163">
        <v>207.17329895</v>
      </c>
      <c r="HQ13" s="163">
        <v>199.86120596400002</v>
      </c>
      <c r="HR13" s="163">
        <v>193.31332771000001</v>
      </c>
      <c r="HS13" s="163">
        <v>259.81220650900002</v>
      </c>
      <c r="HT13" s="163">
        <v>248.22585705200004</v>
      </c>
      <c r="HU13" s="163">
        <v>168.59532213600002</v>
      </c>
      <c r="HV13" s="163">
        <v>139.387799234</v>
      </c>
      <c r="HW13" s="163">
        <v>440.52508214900001</v>
      </c>
      <c r="HX13" s="163">
        <v>220.685491047</v>
      </c>
      <c r="HY13" s="163">
        <v>159.94254347099999</v>
      </c>
      <c r="HZ13" s="163">
        <v>133.43968091400001</v>
      </c>
      <c r="IA13" s="163">
        <v>185.223123351</v>
      </c>
      <c r="IB13" s="163">
        <v>136.127909585</v>
      </c>
      <c r="IC13" s="163">
        <v>165.05022216</v>
      </c>
      <c r="ID13" s="163">
        <v>200.91093130300001</v>
      </c>
      <c r="IE13" s="163">
        <v>498.76988003600002</v>
      </c>
      <c r="IF13" s="163">
        <v>244.22472415100003</v>
      </c>
      <c r="IG13" s="163">
        <v>1078.3647070250001</v>
      </c>
      <c r="IH13" s="158">
        <v>34.154779271999999</v>
      </c>
      <c r="II13" s="158">
        <v>112.05065125900001</v>
      </c>
      <c r="IJ13" s="158">
        <v>130.99368207999999</v>
      </c>
      <c r="IK13" s="158">
        <v>152.68394504299999</v>
      </c>
      <c r="IL13" s="158">
        <v>351.73746839600005</v>
      </c>
      <c r="IM13" s="158">
        <v>297.00918206300003</v>
      </c>
      <c r="IN13" s="158">
        <v>147.02863566100001</v>
      </c>
      <c r="IO13" s="158"/>
      <c r="IP13" s="158"/>
      <c r="IQ13" s="158"/>
      <c r="IR13" s="158"/>
      <c r="IS13" s="158"/>
    </row>
    <row r="14" spans="1:253" ht="8.2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</row>
    <row r="15" spans="1:253" s="16" customFormat="1" ht="14.25" x14ac:dyDescent="0.2">
      <c r="A15" s="10" t="s">
        <v>11</v>
      </c>
      <c r="B15" s="11">
        <v>6.7242951330000009</v>
      </c>
      <c r="C15" s="11">
        <v>9.7691791820000002</v>
      </c>
      <c r="D15" s="11">
        <v>9.771326363</v>
      </c>
      <c r="E15" s="11">
        <v>49.877721969000007</v>
      </c>
      <c r="F15" s="11">
        <v>6.3143864589999996</v>
      </c>
      <c r="G15" s="11">
        <v>6.7740429559999997</v>
      </c>
      <c r="H15" s="11">
        <v>5.3505752830000004</v>
      </c>
      <c r="I15" s="11">
        <v>6.4212679499999998</v>
      </c>
      <c r="J15" s="11">
        <v>8.8968127680000002</v>
      </c>
      <c r="K15" s="11">
        <v>17.826329277999996</v>
      </c>
      <c r="L15" s="11">
        <v>24.223352502999997</v>
      </c>
      <c r="M15" s="11">
        <v>11.352104930000001</v>
      </c>
      <c r="N15" s="11">
        <v>6.7350556730000006</v>
      </c>
      <c r="O15" s="11">
        <v>16.509690730000003</v>
      </c>
      <c r="P15" s="11">
        <v>16.252148076000001</v>
      </c>
      <c r="Q15" s="11">
        <v>12.580065502</v>
      </c>
      <c r="R15" s="11">
        <v>19.322107380999999</v>
      </c>
      <c r="S15" s="11">
        <v>26.322403335000001</v>
      </c>
      <c r="T15" s="11">
        <v>15.471409666000003</v>
      </c>
      <c r="U15" s="11">
        <v>15.355381917999999</v>
      </c>
      <c r="V15" s="11">
        <v>17.639454999000002</v>
      </c>
      <c r="W15" s="11">
        <v>30.306557499999997</v>
      </c>
      <c r="X15" s="11">
        <v>28.135159868999999</v>
      </c>
      <c r="Y15" s="11">
        <v>28.133152978999998</v>
      </c>
      <c r="Z15" s="11">
        <v>2.692230457</v>
      </c>
      <c r="AA15" s="11">
        <v>11.369515374000001</v>
      </c>
      <c r="AB15" s="11">
        <v>25.133250443999998</v>
      </c>
      <c r="AC15" s="11">
        <v>35.85798767</v>
      </c>
      <c r="AD15" s="11">
        <v>24.777419986000002</v>
      </c>
      <c r="AE15" s="11">
        <v>12.586225810999998</v>
      </c>
      <c r="AF15" s="11">
        <v>19.394057163999999</v>
      </c>
      <c r="AG15" s="11">
        <v>16.365745441999998</v>
      </c>
      <c r="AH15" s="11">
        <v>18.825308208000003</v>
      </c>
      <c r="AI15" s="11">
        <v>18.490950939999998</v>
      </c>
      <c r="AJ15" s="11">
        <v>20.174679962999999</v>
      </c>
      <c r="AK15" s="11">
        <v>28.806789906999999</v>
      </c>
      <c r="AL15" s="11">
        <v>16.466567721000001</v>
      </c>
      <c r="AM15" s="11">
        <v>15.857620404</v>
      </c>
      <c r="AN15" s="11">
        <v>3.9753878949999999</v>
      </c>
      <c r="AO15" s="11">
        <v>43.53700236200001</v>
      </c>
      <c r="AP15" s="11">
        <v>14.255124359</v>
      </c>
      <c r="AQ15" s="11">
        <v>67.428946822</v>
      </c>
      <c r="AR15" s="11">
        <v>19.294467171999997</v>
      </c>
      <c r="AS15" s="11">
        <v>11.759043780999999</v>
      </c>
      <c r="AT15" s="11">
        <v>38.509414827000001</v>
      </c>
      <c r="AU15" s="11">
        <v>15.920582838</v>
      </c>
      <c r="AV15" s="11">
        <v>17.720093231</v>
      </c>
      <c r="AW15" s="11">
        <v>12.26484857</v>
      </c>
      <c r="AX15" s="11">
        <v>7.0445016660000004</v>
      </c>
      <c r="AY15" s="11">
        <v>35.741812076999992</v>
      </c>
      <c r="AZ15" s="11">
        <v>73.344180709999989</v>
      </c>
      <c r="BA15" s="11">
        <v>31.629476217000004</v>
      </c>
      <c r="BB15" s="11">
        <v>12.947244683999998</v>
      </c>
      <c r="BC15" s="11">
        <v>42.615871240999994</v>
      </c>
      <c r="BD15" s="11">
        <v>21.926523348000003</v>
      </c>
      <c r="BE15" s="11">
        <v>26.089344553</v>
      </c>
      <c r="BF15" s="11">
        <v>7.7635936969999992</v>
      </c>
      <c r="BG15" s="11">
        <v>24.308971544999999</v>
      </c>
      <c r="BH15" s="11">
        <v>21.598650731999999</v>
      </c>
      <c r="BI15" s="11">
        <v>148.90361670499999</v>
      </c>
      <c r="BJ15" s="11">
        <v>232.48025207299997</v>
      </c>
      <c r="BK15" s="11">
        <v>46.107031662000004</v>
      </c>
      <c r="BL15" s="11">
        <v>57.685102975</v>
      </c>
      <c r="BM15" s="11">
        <v>16.503338472999999</v>
      </c>
      <c r="BN15" s="11">
        <v>42.904134490000004</v>
      </c>
      <c r="BO15" s="11">
        <v>35.735190127000003</v>
      </c>
      <c r="BP15" s="11">
        <v>15.027150486</v>
      </c>
      <c r="BQ15" s="11">
        <v>56.503861178000001</v>
      </c>
      <c r="BR15" s="11">
        <v>44.719327354999997</v>
      </c>
      <c r="BS15" s="11">
        <v>54.483900163999998</v>
      </c>
      <c r="BT15" s="11">
        <v>21.892250569000005</v>
      </c>
      <c r="BU15" s="11">
        <v>85.473133856999993</v>
      </c>
      <c r="BV15" s="11">
        <v>3.149718182</v>
      </c>
      <c r="BW15" s="11">
        <v>34.500920296999993</v>
      </c>
      <c r="BX15" s="11">
        <v>80.170305266</v>
      </c>
      <c r="BY15" s="11">
        <v>46.207505111999993</v>
      </c>
      <c r="BZ15" s="11">
        <v>26.309081245000002</v>
      </c>
      <c r="CA15" s="11">
        <v>60.814020849999991</v>
      </c>
      <c r="CB15" s="11">
        <v>75.429647810000006</v>
      </c>
      <c r="CC15" s="11">
        <v>53.840515932000002</v>
      </c>
      <c r="CD15" s="11">
        <v>65.747555287999987</v>
      </c>
      <c r="CE15" s="11">
        <v>64.416042255999997</v>
      </c>
      <c r="CF15" s="11">
        <v>84.138014760000004</v>
      </c>
      <c r="CG15" s="11">
        <v>164.81367543300001</v>
      </c>
      <c r="CH15" s="11">
        <v>7.0728588980000007</v>
      </c>
      <c r="CI15" s="11">
        <v>26.120502226999999</v>
      </c>
      <c r="CJ15" s="11">
        <v>85.052168069999993</v>
      </c>
      <c r="CK15" s="11">
        <v>47.854971185999993</v>
      </c>
      <c r="CL15" s="11">
        <v>82.54706309800001</v>
      </c>
      <c r="CM15" s="11">
        <v>99.44651183900001</v>
      </c>
      <c r="CN15" s="11">
        <v>38.845120503000004</v>
      </c>
      <c r="CO15" s="11">
        <v>56.798387264999995</v>
      </c>
      <c r="CP15" s="11">
        <v>64.825457905999997</v>
      </c>
      <c r="CQ15" s="11">
        <v>135.95505471299998</v>
      </c>
      <c r="CR15" s="11">
        <v>115.34578884999999</v>
      </c>
      <c r="CS15" s="11">
        <v>247.25697431399999</v>
      </c>
      <c r="CT15" s="11">
        <v>22.332586022000001</v>
      </c>
      <c r="CU15" s="11">
        <v>30.856506076999999</v>
      </c>
      <c r="CV15" s="11">
        <v>69.760270995000013</v>
      </c>
      <c r="CW15" s="11">
        <v>80.133930792000015</v>
      </c>
      <c r="CX15" s="11">
        <v>57.674501704999997</v>
      </c>
      <c r="CY15" s="11">
        <v>80.961959204999999</v>
      </c>
      <c r="CZ15" s="11">
        <v>202.659725229</v>
      </c>
      <c r="DA15" s="11">
        <v>78.08521211499999</v>
      </c>
      <c r="DB15" s="11">
        <v>77.800260241000004</v>
      </c>
      <c r="DC15" s="11">
        <v>80.995491505000004</v>
      </c>
      <c r="DD15" s="11">
        <v>169.33751105900001</v>
      </c>
      <c r="DE15" s="11">
        <v>428.08527882800007</v>
      </c>
      <c r="DF15" s="11">
        <v>48.572344624999999</v>
      </c>
      <c r="DG15" s="11">
        <v>47.590884804999995</v>
      </c>
      <c r="DH15" s="11">
        <v>149.165999185</v>
      </c>
      <c r="DI15" s="11">
        <v>58.202427457999995</v>
      </c>
      <c r="DJ15" s="11">
        <v>89.546099729000005</v>
      </c>
      <c r="DK15" s="11">
        <v>78.581794855000012</v>
      </c>
      <c r="DL15" s="11">
        <v>83.898626089000004</v>
      </c>
      <c r="DM15" s="11">
        <v>72.716620061</v>
      </c>
      <c r="DN15" s="11">
        <v>76.494283021000001</v>
      </c>
      <c r="DO15" s="11">
        <v>90.589691149000004</v>
      </c>
      <c r="DP15" s="11">
        <v>208.67448827600003</v>
      </c>
      <c r="DQ15" s="11">
        <v>220.15849106799999</v>
      </c>
      <c r="DR15" s="11">
        <v>52.117725491000002</v>
      </c>
      <c r="DS15" s="11">
        <v>56.362850345000005</v>
      </c>
      <c r="DT15" s="11">
        <v>168.27348580500001</v>
      </c>
      <c r="DU15" s="11">
        <v>92.855690964999994</v>
      </c>
      <c r="DV15" s="11">
        <v>88.514657683999999</v>
      </c>
      <c r="DW15" s="11">
        <v>55.760089426</v>
      </c>
      <c r="DX15" s="11">
        <v>145.39756744699997</v>
      </c>
      <c r="DY15" s="11">
        <v>75.812637014999993</v>
      </c>
      <c r="DZ15" s="11">
        <v>47.001494772999997</v>
      </c>
      <c r="EA15" s="11">
        <v>103.786340908</v>
      </c>
      <c r="EB15" s="11">
        <v>63.812243105</v>
      </c>
      <c r="EC15" s="11">
        <v>108.163562985</v>
      </c>
      <c r="ED15" s="11">
        <v>16.045117273999999</v>
      </c>
      <c r="EE15" s="11">
        <v>107.72993561700001</v>
      </c>
      <c r="EF15" s="11">
        <v>75.480686466999998</v>
      </c>
      <c r="EG15" s="11">
        <v>42.497285584000004</v>
      </c>
      <c r="EH15" s="11">
        <v>126.228455268</v>
      </c>
      <c r="EI15" s="11">
        <v>34.312768765000001</v>
      </c>
      <c r="EJ15" s="11">
        <v>85.237950539999986</v>
      </c>
      <c r="EK15" s="11">
        <v>63.214375419</v>
      </c>
      <c r="EL15" s="11">
        <v>99.261855652999998</v>
      </c>
      <c r="EM15" s="11">
        <v>56.524752751000001</v>
      </c>
      <c r="EN15" s="11">
        <v>162.61870811899999</v>
      </c>
      <c r="EO15" s="11">
        <v>209.568336926</v>
      </c>
      <c r="EP15" s="11">
        <v>72.860751746999995</v>
      </c>
      <c r="EQ15" s="11">
        <v>50.240349010999999</v>
      </c>
      <c r="ER15" s="11">
        <v>92.676015736000011</v>
      </c>
      <c r="ES15" s="11">
        <v>72.096541117000001</v>
      </c>
      <c r="ET15" s="11">
        <v>121.379653995</v>
      </c>
      <c r="EU15" s="11">
        <v>97.55312631000001</v>
      </c>
      <c r="EV15" s="11">
        <v>57.425329457999993</v>
      </c>
      <c r="EW15" s="11">
        <v>74.352695522000005</v>
      </c>
      <c r="EX15" s="11">
        <v>56.566270660999997</v>
      </c>
      <c r="EY15" s="11">
        <v>118.752274336</v>
      </c>
      <c r="EZ15" s="11">
        <v>95.40535534</v>
      </c>
      <c r="FA15" s="11">
        <v>368.251766003</v>
      </c>
      <c r="FB15" s="11">
        <v>13.494319379999999</v>
      </c>
      <c r="FC15" s="11">
        <v>58.618505891999995</v>
      </c>
      <c r="FD15" s="11">
        <v>111.10193158799999</v>
      </c>
      <c r="FE15" s="11">
        <v>49.111768249000001</v>
      </c>
      <c r="FF15" s="11">
        <v>68.945188874999999</v>
      </c>
      <c r="FG15" s="11">
        <v>50.440711433000004</v>
      </c>
      <c r="FH15" s="11">
        <v>493.93524095700002</v>
      </c>
      <c r="FI15" s="11">
        <v>61.386517261999998</v>
      </c>
      <c r="FJ15" s="11">
        <v>60.116613728000004</v>
      </c>
      <c r="FK15" s="11">
        <v>59.966103193000002</v>
      </c>
      <c r="FL15" s="11">
        <v>111.546340293</v>
      </c>
      <c r="FM15" s="11">
        <v>212.03512633900002</v>
      </c>
      <c r="FN15" s="11">
        <v>41.619546180000007</v>
      </c>
      <c r="FO15" s="11">
        <v>53.444310911999992</v>
      </c>
      <c r="FP15" s="11">
        <v>70.039710185999994</v>
      </c>
      <c r="FQ15" s="11">
        <v>57.430151459000001</v>
      </c>
      <c r="FR15" s="11">
        <v>165.96701027900002</v>
      </c>
      <c r="FS15" s="11">
        <v>66.554855008999994</v>
      </c>
      <c r="FT15" s="11">
        <v>66.142122758000014</v>
      </c>
      <c r="FU15" s="11">
        <v>163.69288216300001</v>
      </c>
      <c r="FV15" s="11">
        <v>73.344774021000006</v>
      </c>
      <c r="FW15" s="11">
        <v>160.04805085000004</v>
      </c>
      <c r="FX15" s="11">
        <v>139.61955922799999</v>
      </c>
      <c r="FY15" s="11">
        <v>89.613332210999999</v>
      </c>
      <c r="FZ15" s="11">
        <v>47.868066349999999</v>
      </c>
      <c r="GA15" s="11">
        <v>67.105506161999998</v>
      </c>
      <c r="GB15" s="6">
        <v>98.260619801999994</v>
      </c>
      <c r="GC15" s="6">
        <v>516.90727370200011</v>
      </c>
      <c r="GD15" s="6">
        <v>159.46754256600002</v>
      </c>
      <c r="GE15" s="6">
        <v>69.452512061999997</v>
      </c>
      <c r="GF15" s="6">
        <v>77.039109077999996</v>
      </c>
      <c r="GG15" s="6">
        <v>74.85800879300001</v>
      </c>
      <c r="GH15" s="6">
        <v>298.94139512300001</v>
      </c>
      <c r="GI15" s="6">
        <v>70.324045011999985</v>
      </c>
      <c r="GJ15" s="6">
        <v>92.905984015000001</v>
      </c>
      <c r="GK15" s="6">
        <v>173.88461293899999</v>
      </c>
      <c r="GL15" s="7">
        <v>78.562584897999997</v>
      </c>
      <c r="GM15" s="7">
        <v>76.940579399000001</v>
      </c>
      <c r="GN15" s="7">
        <v>100.16844482600001</v>
      </c>
      <c r="GO15" s="7">
        <v>102.78687928700002</v>
      </c>
      <c r="GP15" s="7">
        <v>83.987985768999991</v>
      </c>
      <c r="GQ15" s="7">
        <v>92.644744306999996</v>
      </c>
      <c r="GR15" s="7">
        <v>123.256818979</v>
      </c>
      <c r="GS15" s="7">
        <v>90.537329181999993</v>
      </c>
      <c r="GT15" s="7">
        <v>92.898813159000014</v>
      </c>
      <c r="GU15" s="7">
        <v>156.18527355200001</v>
      </c>
      <c r="GV15" s="7">
        <v>338.43367301299998</v>
      </c>
      <c r="GW15" s="7">
        <v>188.35861155500001</v>
      </c>
      <c r="GX15" s="158">
        <v>68.606051839000003</v>
      </c>
      <c r="GY15" s="158">
        <v>118.68321391800001</v>
      </c>
      <c r="GZ15" s="158">
        <v>121.384719627</v>
      </c>
      <c r="HA15" s="158">
        <v>84.725666997999994</v>
      </c>
      <c r="HB15" s="158">
        <v>81.076717403000004</v>
      </c>
      <c r="HC15" s="158">
        <v>108.961174433</v>
      </c>
      <c r="HD15" s="158">
        <v>79.057577239000011</v>
      </c>
      <c r="HE15" s="158">
        <v>88.219147158000013</v>
      </c>
      <c r="HF15" s="158">
        <v>92.644858616000008</v>
      </c>
      <c r="HG15" s="158">
        <v>111.49781226900001</v>
      </c>
      <c r="HH15" s="158">
        <v>84.731197627</v>
      </c>
      <c r="HI15" s="158">
        <v>402.94641433100003</v>
      </c>
      <c r="HJ15" s="163">
        <v>99.230734585999983</v>
      </c>
      <c r="HK15" s="163">
        <v>99.989438605999993</v>
      </c>
      <c r="HL15" s="163">
        <v>221.36647876000004</v>
      </c>
      <c r="HM15" s="163">
        <v>187.468419399</v>
      </c>
      <c r="HN15" s="163">
        <v>84.372712449999995</v>
      </c>
      <c r="HO15" s="163">
        <v>288.17929708399998</v>
      </c>
      <c r="HP15" s="163">
        <v>88.889463215999996</v>
      </c>
      <c r="HQ15" s="163">
        <v>116.03432881099999</v>
      </c>
      <c r="HR15" s="163">
        <v>100.51694366500001</v>
      </c>
      <c r="HS15" s="163">
        <v>87.918743326000012</v>
      </c>
      <c r="HT15" s="163">
        <v>200.12383474900003</v>
      </c>
      <c r="HU15" s="163">
        <v>258.05542989099996</v>
      </c>
      <c r="HV15" s="163">
        <v>119.586086827</v>
      </c>
      <c r="HW15" s="163">
        <v>82.60947037199999</v>
      </c>
      <c r="HX15" s="163">
        <v>155.175735468</v>
      </c>
      <c r="HY15" s="163">
        <v>103.43830642099998</v>
      </c>
      <c r="HZ15" s="163">
        <v>90.824655859000003</v>
      </c>
      <c r="IA15" s="163">
        <v>122.49067695499998</v>
      </c>
      <c r="IB15" s="163">
        <v>95.582703430000009</v>
      </c>
      <c r="IC15" s="163">
        <v>89.712094755999999</v>
      </c>
      <c r="ID15" s="163">
        <v>92.571731033999995</v>
      </c>
      <c r="IE15" s="163">
        <v>157.54816883399999</v>
      </c>
      <c r="IF15" s="163">
        <v>263.06961519700002</v>
      </c>
      <c r="IG15" s="163">
        <v>232.55835453099999</v>
      </c>
      <c r="IH15" s="158">
        <v>91.270490181999989</v>
      </c>
      <c r="II15" s="158">
        <v>165.24954907400002</v>
      </c>
      <c r="IJ15" s="158">
        <v>179.154591735</v>
      </c>
      <c r="IK15" s="158">
        <v>109.46923441599999</v>
      </c>
      <c r="IL15" s="158">
        <v>153.70041273300001</v>
      </c>
      <c r="IM15" s="158">
        <v>142.31884875599999</v>
      </c>
      <c r="IN15" s="158">
        <v>102.59623418500001</v>
      </c>
      <c r="IO15" s="158"/>
      <c r="IP15" s="158"/>
      <c r="IQ15" s="158"/>
      <c r="IR15" s="158"/>
      <c r="IS15" s="158"/>
    </row>
    <row r="16" spans="1:253" x14ac:dyDescent="0.25">
      <c r="A16" s="13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0.84349321899999996</v>
      </c>
      <c r="R16" s="14">
        <v>0</v>
      </c>
      <c r="S16" s="14">
        <v>1.925602107</v>
      </c>
      <c r="T16" s="14">
        <v>1.1247794680000001</v>
      </c>
      <c r="U16" s="14">
        <v>1.106065257</v>
      </c>
      <c r="V16" s="14">
        <v>4.189027887</v>
      </c>
      <c r="W16" s="14">
        <v>9.09</v>
      </c>
      <c r="X16" s="14">
        <v>0</v>
      </c>
      <c r="Y16" s="14">
        <v>3.5587416190000001</v>
      </c>
      <c r="Z16" s="14">
        <v>0</v>
      </c>
      <c r="AA16" s="14">
        <v>0</v>
      </c>
      <c r="AB16" s="14">
        <v>2.1540976270000001</v>
      </c>
      <c r="AC16" s="14">
        <v>10.938750000000001</v>
      </c>
      <c r="AD16" s="14">
        <v>1.4343555910000001</v>
      </c>
      <c r="AE16" s="14">
        <v>1.8633829550000001</v>
      </c>
      <c r="AF16" s="14">
        <v>0</v>
      </c>
      <c r="AG16" s="14">
        <v>2.637757031</v>
      </c>
      <c r="AH16" s="14">
        <v>0</v>
      </c>
      <c r="AI16" s="14">
        <v>9.1649999999999991</v>
      </c>
      <c r="AJ16" s="14">
        <v>2.151075954</v>
      </c>
      <c r="AK16" s="14">
        <v>9.8345396820000008</v>
      </c>
      <c r="AL16" s="14">
        <v>3.1039721829999998</v>
      </c>
      <c r="AM16" s="14">
        <v>0</v>
      </c>
      <c r="AN16" s="14">
        <v>0</v>
      </c>
      <c r="AO16" s="14">
        <v>1.9854467279999999</v>
      </c>
      <c r="AP16" s="14">
        <v>0</v>
      </c>
      <c r="AQ16" s="14">
        <v>11.163936</v>
      </c>
      <c r="AR16" s="14">
        <v>0</v>
      </c>
      <c r="AS16" s="14">
        <v>0</v>
      </c>
      <c r="AT16" s="14">
        <v>16.079999999999998</v>
      </c>
      <c r="AU16" s="14">
        <v>0</v>
      </c>
      <c r="AV16" s="14">
        <v>4.271984851</v>
      </c>
      <c r="AW16" s="14">
        <v>0</v>
      </c>
      <c r="AX16" s="14">
        <v>0</v>
      </c>
      <c r="AY16" s="14">
        <v>0</v>
      </c>
      <c r="AZ16" s="14">
        <v>23.826898799999999</v>
      </c>
      <c r="BA16" s="14">
        <v>12.55</v>
      </c>
      <c r="BB16" s="14">
        <v>2.3139869650000002</v>
      </c>
      <c r="BC16" s="14">
        <v>24.629476999999998</v>
      </c>
      <c r="BD16" s="14">
        <v>9.2268559630000002</v>
      </c>
      <c r="BE16" s="14">
        <v>10.16</v>
      </c>
      <c r="BF16" s="14">
        <v>0</v>
      </c>
      <c r="BG16" s="14">
        <v>3.5315964539999998</v>
      </c>
      <c r="BH16" s="14">
        <v>1.4120136050000001</v>
      </c>
      <c r="BI16" s="14">
        <v>16.054982904999999</v>
      </c>
      <c r="BJ16" s="14">
        <v>116.06399999999999</v>
      </c>
      <c r="BK16" s="14">
        <v>23.588305645000002</v>
      </c>
      <c r="BL16" s="14">
        <v>8.7598313700000006</v>
      </c>
      <c r="BM16" s="14">
        <v>0.91225156000000007</v>
      </c>
      <c r="BN16" s="14">
        <v>10.95617244</v>
      </c>
      <c r="BO16" s="14">
        <v>13.839294617</v>
      </c>
      <c r="BP16" s="14">
        <v>6.7950516319999998</v>
      </c>
      <c r="BQ16" s="14">
        <v>6.4367600839999994</v>
      </c>
      <c r="BR16" s="14">
        <v>23.164097484999999</v>
      </c>
      <c r="BS16" s="14">
        <v>0.88579346399999992</v>
      </c>
      <c r="BT16" s="14">
        <v>1.4835807030000001</v>
      </c>
      <c r="BU16" s="14">
        <v>25.749526284999998</v>
      </c>
      <c r="BV16" s="14">
        <v>8.0893214000000005E-2</v>
      </c>
      <c r="BW16" s="14">
        <v>0</v>
      </c>
      <c r="BX16" s="14">
        <v>1.411835092</v>
      </c>
      <c r="BY16" s="14">
        <v>11.274689</v>
      </c>
      <c r="BZ16" s="14">
        <v>0.32974598099999997</v>
      </c>
      <c r="CA16" s="14">
        <v>1.8338855120000002</v>
      </c>
      <c r="CB16" s="14">
        <v>49.540761074999999</v>
      </c>
      <c r="CC16" s="14">
        <v>11.619927234</v>
      </c>
      <c r="CD16" s="14">
        <v>0</v>
      </c>
      <c r="CE16" s="14">
        <v>2.2532085889999998</v>
      </c>
      <c r="CF16" s="14">
        <v>11.286468777</v>
      </c>
      <c r="CG16" s="14">
        <v>128.705428681</v>
      </c>
      <c r="CH16" s="14">
        <v>3.5217482650000003</v>
      </c>
      <c r="CI16" s="14">
        <v>0.23656633199999999</v>
      </c>
      <c r="CJ16" s="14">
        <v>0.49547950800000001</v>
      </c>
      <c r="CK16" s="14">
        <v>2.51444</v>
      </c>
      <c r="CL16" s="14">
        <v>1.939103086</v>
      </c>
      <c r="CM16" s="14">
        <v>0</v>
      </c>
      <c r="CN16" s="14">
        <v>0.53746433699999996</v>
      </c>
      <c r="CO16" s="14">
        <v>7.7178914869999993</v>
      </c>
      <c r="CP16" s="14">
        <v>18.138692911</v>
      </c>
      <c r="CQ16" s="14">
        <v>8.2743533150000008</v>
      </c>
      <c r="CR16" s="14">
        <v>69.046668326000002</v>
      </c>
      <c r="CS16" s="14">
        <v>32.172939758000005</v>
      </c>
      <c r="CT16" s="14">
        <v>0</v>
      </c>
      <c r="CU16" s="14">
        <v>0.29164090399999998</v>
      </c>
      <c r="CV16" s="14">
        <v>5.6213499999999996</v>
      </c>
      <c r="CW16" s="14">
        <v>4.688027185000001</v>
      </c>
      <c r="CX16" s="14">
        <v>1.4105124739999999</v>
      </c>
      <c r="CY16" s="14">
        <v>3.2007861850000001</v>
      </c>
      <c r="CZ16" s="14">
        <v>2.1732428939999999</v>
      </c>
      <c r="DA16" s="14">
        <v>4.1566270630000002</v>
      </c>
      <c r="DB16" s="14">
        <v>0.1956524</v>
      </c>
      <c r="DC16" s="14">
        <v>1.3971048209999999</v>
      </c>
      <c r="DD16" s="14">
        <v>46.900477506000001</v>
      </c>
      <c r="DE16" s="14">
        <v>64.091235867000009</v>
      </c>
      <c r="DF16" s="14">
        <v>0.52392908199999999</v>
      </c>
      <c r="DG16" s="14">
        <v>0</v>
      </c>
      <c r="DH16" s="14">
        <v>24.730034123000003</v>
      </c>
      <c r="DI16" s="14">
        <v>0.33681599999999995</v>
      </c>
      <c r="DJ16" s="14">
        <v>22.967462835999999</v>
      </c>
      <c r="DK16" s="14">
        <v>2.2509999999999999</v>
      </c>
      <c r="DL16" s="14">
        <v>0.27492543799999997</v>
      </c>
      <c r="DM16" s="14">
        <v>4.2684492070000006</v>
      </c>
      <c r="DN16" s="14">
        <v>0</v>
      </c>
      <c r="DO16" s="14">
        <v>1.669314271</v>
      </c>
      <c r="DP16" s="14">
        <v>16.620444111999998</v>
      </c>
      <c r="DQ16" s="14">
        <v>14.613253599</v>
      </c>
      <c r="DR16" s="14">
        <v>2.8457284330000001</v>
      </c>
      <c r="DS16" s="14">
        <v>3.3553222729999996</v>
      </c>
      <c r="DT16" s="14">
        <v>0</v>
      </c>
      <c r="DU16" s="14">
        <v>0</v>
      </c>
      <c r="DV16" s="14">
        <v>4.8911585799999999</v>
      </c>
      <c r="DW16" s="14">
        <v>11.687045700999999</v>
      </c>
      <c r="DX16" s="14">
        <v>21.898227644999999</v>
      </c>
      <c r="DY16" s="14">
        <v>0.22200351599999998</v>
      </c>
      <c r="DZ16" s="14">
        <v>0</v>
      </c>
      <c r="EA16" s="14">
        <v>10.33131141</v>
      </c>
      <c r="EB16" s="14">
        <v>20.777304687000001</v>
      </c>
      <c r="EC16" s="14">
        <v>6.4320744270000008</v>
      </c>
      <c r="ED16" s="14">
        <v>0.52031474799999999</v>
      </c>
      <c r="EE16" s="14">
        <v>0</v>
      </c>
      <c r="EF16" s="14">
        <v>2.2041050380000002</v>
      </c>
      <c r="EG16" s="14">
        <v>1.664405224</v>
      </c>
      <c r="EH16" s="14">
        <v>39.853775028000001</v>
      </c>
      <c r="EI16" s="14">
        <v>0</v>
      </c>
      <c r="EJ16" s="14">
        <v>2.0075415059999999</v>
      </c>
      <c r="EK16" s="14">
        <v>3.7614200000000002</v>
      </c>
      <c r="EL16" s="14">
        <v>0</v>
      </c>
      <c r="EM16" s="14">
        <v>0.37568391300000004</v>
      </c>
      <c r="EN16" s="14">
        <v>27.298572627000002</v>
      </c>
      <c r="EO16" s="14">
        <v>24.557119999999998</v>
      </c>
      <c r="EP16" s="14">
        <v>40.868529095</v>
      </c>
      <c r="EQ16" s="14">
        <v>1.414507</v>
      </c>
      <c r="ER16" s="14">
        <v>0.12207827</v>
      </c>
      <c r="ES16" s="14">
        <v>1.3885054000000001E-2</v>
      </c>
      <c r="ET16" s="14">
        <v>0.52793739400000006</v>
      </c>
      <c r="EU16" s="14">
        <v>31.277338400000001</v>
      </c>
      <c r="EV16" s="14">
        <v>0.323481354</v>
      </c>
      <c r="EW16" s="14">
        <v>1.103491276</v>
      </c>
      <c r="EX16" s="14">
        <v>1.698349383</v>
      </c>
      <c r="EY16" s="14">
        <v>53.240218347000003</v>
      </c>
      <c r="EZ16" s="14">
        <v>3.8756481890000001</v>
      </c>
      <c r="FA16" s="14">
        <v>24.565155237999999</v>
      </c>
      <c r="FB16" s="14">
        <v>0</v>
      </c>
      <c r="FC16" s="14">
        <v>6.5261113459999995</v>
      </c>
      <c r="FD16" s="14">
        <v>1.7168108119999999</v>
      </c>
      <c r="FE16" s="14">
        <v>0</v>
      </c>
      <c r="FF16" s="14">
        <v>1.624250969</v>
      </c>
      <c r="FG16" s="14">
        <v>0</v>
      </c>
      <c r="FH16" s="14">
        <v>35.076851337000008</v>
      </c>
      <c r="FI16" s="14">
        <v>0</v>
      </c>
      <c r="FJ16" s="14">
        <v>0.72205544199999994</v>
      </c>
      <c r="FK16" s="14">
        <v>0</v>
      </c>
      <c r="FL16" s="14">
        <v>0</v>
      </c>
      <c r="FM16" s="14">
        <v>43.970642228999999</v>
      </c>
      <c r="FN16" s="14">
        <v>0.80665724500000002</v>
      </c>
      <c r="FO16" s="14">
        <v>0.359783452</v>
      </c>
      <c r="FP16" s="14">
        <v>0.95873413299999999</v>
      </c>
      <c r="FQ16" s="14">
        <v>0</v>
      </c>
      <c r="FR16" s="14">
        <v>21.929734400000001</v>
      </c>
      <c r="FS16" s="14">
        <v>0</v>
      </c>
      <c r="FT16" s="14">
        <v>0</v>
      </c>
      <c r="FU16" s="14">
        <v>101.00376817199999</v>
      </c>
      <c r="FV16" s="14">
        <v>0</v>
      </c>
      <c r="FW16" s="14">
        <v>1.478615719</v>
      </c>
      <c r="FX16" s="14">
        <v>34.8849424</v>
      </c>
      <c r="FY16" s="14">
        <v>0.117234475</v>
      </c>
      <c r="FZ16" s="14">
        <v>0</v>
      </c>
      <c r="GA16" s="14">
        <v>0</v>
      </c>
      <c r="GB16" s="6">
        <v>0</v>
      </c>
      <c r="GC16" s="6">
        <v>0</v>
      </c>
      <c r="GD16" s="6">
        <v>22.536080000000002</v>
      </c>
      <c r="GE16" s="6">
        <v>0</v>
      </c>
      <c r="GF16" s="6">
        <v>0</v>
      </c>
      <c r="GG16" s="6">
        <v>0</v>
      </c>
      <c r="GH16" s="6">
        <v>105.02465857</v>
      </c>
      <c r="GI16" s="6">
        <v>0</v>
      </c>
      <c r="GJ16" s="6">
        <v>23.2447768</v>
      </c>
      <c r="GK16" s="6">
        <v>4.5255201930000002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26.444220000000001</v>
      </c>
      <c r="GS16" s="7">
        <v>3.0449650000000004</v>
      </c>
      <c r="GT16" s="7">
        <v>0</v>
      </c>
      <c r="GU16" s="7">
        <v>0</v>
      </c>
      <c r="GV16" s="7">
        <v>95.539512377999998</v>
      </c>
      <c r="GW16" s="7">
        <v>40.692288976</v>
      </c>
      <c r="GX16" s="158">
        <v>1.2959559999999999</v>
      </c>
      <c r="GY16" s="158">
        <v>18.272828000000001</v>
      </c>
      <c r="GZ16" s="158">
        <v>3.8269555199999998</v>
      </c>
      <c r="HA16" s="158">
        <v>3.2502249999999999</v>
      </c>
      <c r="HB16" s="158">
        <v>0</v>
      </c>
      <c r="HC16" s="158">
        <v>38.316631209999997</v>
      </c>
      <c r="HD16" s="158">
        <v>0</v>
      </c>
      <c r="HE16" s="158">
        <v>0</v>
      </c>
      <c r="HF16" s="158">
        <v>8.0478800929999998</v>
      </c>
      <c r="HG16" s="158">
        <v>19.692371999999999</v>
      </c>
      <c r="HH16" s="158">
        <v>0</v>
      </c>
      <c r="HI16" s="158">
        <v>186.03699021599999</v>
      </c>
      <c r="HJ16" s="163">
        <v>31.745597915999998</v>
      </c>
      <c r="HK16" s="163">
        <v>0.94117852200000007</v>
      </c>
      <c r="HL16" s="163">
        <v>0</v>
      </c>
      <c r="HM16" s="163">
        <v>106.839645</v>
      </c>
      <c r="HN16" s="163">
        <v>2.0981532000000001</v>
      </c>
      <c r="HO16" s="163">
        <v>0</v>
      </c>
      <c r="HP16" s="163">
        <v>0</v>
      </c>
      <c r="HQ16" s="163">
        <v>12.311858931000002</v>
      </c>
      <c r="HR16" s="163">
        <v>0.87205073599999938</v>
      </c>
      <c r="HS16" s="163">
        <v>0</v>
      </c>
      <c r="HT16" s="163">
        <v>103.49888469</v>
      </c>
      <c r="HU16" s="163">
        <v>59.123962661</v>
      </c>
      <c r="HV16" s="163">
        <v>56.653693006000005</v>
      </c>
      <c r="HW16" s="163">
        <v>0</v>
      </c>
      <c r="HX16" s="163">
        <v>0</v>
      </c>
      <c r="HY16" s="163">
        <v>0</v>
      </c>
      <c r="HZ16" s="163">
        <v>0</v>
      </c>
      <c r="IA16" s="163">
        <v>0</v>
      </c>
      <c r="IB16" s="163">
        <v>0</v>
      </c>
      <c r="IC16" s="163">
        <v>0</v>
      </c>
      <c r="ID16" s="163">
        <v>1.2124608229999998</v>
      </c>
      <c r="IE16" s="163">
        <v>0</v>
      </c>
      <c r="IF16" s="163">
        <v>45.063276864999999</v>
      </c>
      <c r="IG16" s="163">
        <v>125.21602194299999</v>
      </c>
      <c r="IH16" s="158">
        <v>19.186305332</v>
      </c>
      <c r="II16" s="158">
        <v>2.515557013</v>
      </c>
      <c r="IJ16" s="158">
        <v>0</v>
      </c>
      <c r="IK16" s="158">
        <v>1.508005584</v>
      </c>
      <c r="IL16" s="158">
        <v>43.200825156999997</v>
      </c>
      <c r="IM16" s="158">
        <v>0</v>
      </c>
      <c r="IN16" s="158">
        <v>0</v>
      </c>
      <c r="IO16" s="158"/>
      <c r="IP16" s="158"/>
      <c r="IQ16" s="158"/>
      <c r="IR16" s="158"/>
      <c r="IS16" s="158"/>
    </row>
    <row r="17" spans="1:253" x14ac:dyDescent="0.25">
      <c r="A17" s="13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0.84349321899999996</v>
      </c>
      <c r="R17" s="14">
        <v>0</v>
      </c>
      <c r="S17" s="14">
        <v>1.925602107</v>
      </c>
      <c r="T17" s="14">
        <v>1.1247794680000001</v>
      </c>
      <c r="U17" s="14">
        <v>1.106065257</v>
      </c>
      <c r="V17" s="14">
        <v>4.189027887</v>
      </c>
      <c r="W17" s="14">
        <v>9.09</v>
      </c>
      <c r="X17" s="14">
        <v>0</v>
      </c>
      <c r="Y17" s="14">
        <v>3.5587416190000001</v>
      </c>
      <c r="Z17" s="14">
        <v>0</v>
      </c>
      <c r="AA17" s="14">
        <v>0</v>
      </c>
      <c r="AB17" s="14">
        <v>2.1540976270000001</v>
      </c>
      <c r="AC17" s="14">
        <v>10.938750000000001</v>
      </c>
      <c r="AD17" s="14">
        <v>1.4343555910000001</v>
      </c>
      <c r="AE17" s="14">
        <v>1.8633829550000001</v>
      </c>
      <c r="AF17" s="14">
        <v>0</v>
      </c>
      <c r="AG17" s="14">
        <v>2.637757031</v>
      </c>
      <c r="AH17" s="14">
        <v>0</v>
      </c>
      <c r="AI17" s="14">
        <v>9.1649999999999991</v>
      </c>
      <c r="AJ17" s="14">
        <v>2.151075954</v>
      </c>
      <c r="AK17" s="14">
        <v>9.8345396820000008</v>
      </c>
      <c r="AL17" s="14">
        <v>3.1039721829999998</v>
      </c>
      <c r="AM17" s="14">
        <v>0</v>
      </c>
      <c r="AN17" s="14">
        <v>0</v>
      </c>
      <c r="AO17" s="14">
        <v>1.9854467279999999</v>
      </c>
      <c r="AP17" s="14">
        <v>0</v>
      </c>
      <c r="AQ17" s="14">
        <v>11.163936</v>
      </c>
      <c r="AR17" s="14">
        <v>0</v>
      </c>
      <c r="AS17" s="14">
        <v>0</v>
      </c>
      <c r="AT17" s="14">
        <v>16.079999999999998</v>
      </c>
      <c r="AU17" s="14">
        <v>0</v>
      </c>
      <c r="AV17" s="14">
        <v>4.271984851</v>
      </c>
      <c r="AW17" s="14">
        <v>0</v>
      </c>
      <c r="AX17" s="14">
        <v>0</v>
      </c>
      <c r="AY17" s="14">
        <v>0</v>
      </c>
      <c r="AZ17" s="14">
        <v>23.826898799999999</v>
      </c>
      <c r="BA17" s="14">
        <v>12.55</v>
      </c>
      <c r="BB17" s="14">
        <v>2.3139869650000002</v>
      </c>
      <c r="BC17" s="14">
        <v>24.629476999999998</v>
      </c>
      <c r="BD17" s="14">
        <v>9.2268559630000002</v>
      </c>
      <c r="BE17" s="14">
        <v>10.16</v>
      </c>
      <c r="BF17" s="14">
        <v>0</v>
      </c>
      <c r="BG17" s="14">
        <v>3.5315964539999998</v>
      </c>
      <c r="BH17" s="14">
        <v>1.4120136050000001</v>
      </c>
      <c r="BI17" s="14">
        <v>16.054982904999999</v>
      </c>
      <c r="BJ17" s="14">
        <v>116.06399999999999</v>
      </c>
      <c r="BK17" s="14">
        <v>23.588305645000002</v>
      </c>
      <c r="BL17" s="14">
        <v>8.7598313700000006</v>
      </c>
      <c r="BM17" s="14">
        <v>0.91225156000000007</v>
      </c>
      <c r="BN17" s="14">
        <v>10.95617244</v>
      </c>
      <c r="BO17" s="14">
        <v>13.839294617</v>
      </c>
      <c r="BP17" s="14">
        <v>6.7950516319999998</v>
      </c>
      <c r="BQ17" s="14">
        <v>6.4367600839999994</v>
      </c>
      <c r="BR17" s="14">
        <v>23.164097484999999</v>
      </c>
      <c r="BS17" s="14">
        <v>0.88579346399999992</v>
      </c>
      <c r="BT17" s="14">
        <v>1.4835807030000001</v>
      </c>
      <c r="BU17" s="14">
        <v>25.749526284999998</v>
      </c>
      <c r="BV17" s="14">
        <v>8.0893214000000005E-2</v>
      </c>
      <c r="BW17" s="14">
        <v>0</v>
      </c>
      <c r="BX17" s="14">
        <v>1.411835092</v>
      </c>
      <c r="BY17" s="14">
        <v>11.274689</v>
      </c>
      <c r="BZ17" s="14">
        <v>0.32974598099999997</v>
      </c>
      <c r="CA17" s="14">
        <v>1.8338855120000002</v>
      </c>
      <c r="CB17" s="14">
        <v>49.540761074999999</v>
      </c>
      <c r="CC17" s="14">
        <v>11.619927234</v>
      </c>
      <c r="CD17" s="14">
        <v>0</v>
      </c>
      <c r="CE17" s="14">
        <v>2.2532085889999998</v>
      </c>
      <c r="CF17" s="14">
        <v>11.286468777</v>
      </c>
      <c r="CG17" s="14">
        <v>-83.172791988</v>
      </c>
      <c r="CH17" s="14">
        <v>3.5217482650000003</v>
      </c>
      <c r="CI17" s="14">
        <v>0.23656633199999999</v>
      </c>
      <c r="CJ17" s="14">
        <v>0.49547950800000001</v>
      </c>
      <c r="CK17" s="14">
        <v>2.51444</v>
      </c>
      <c r="CL17" s="14">
        <v>1.939103086</v>
      </c>
      <c r="CM17" s="14">
        <v>0</v>
      </c>
      <c r="CN17" s="14">
        <v>0.53746433699999996</v>
      </c>
      <c r="CO17" s="14">
        <v>1.2735114869999999</v>
      </c>
      <c r="CP17" s="14">
        <v>0</v>
      </c>
      <c r="CQ17" s="14">
        <v>0</v>
      </c>
      <c r="CR17" s="14">
        <v>0.63328382599999999</v>
      </c>
      <c r="CS17" s="14">
        <v>-0.77378668700000008</v>
      </c>
      <c r="CT17" s="14">
        <v>0</v>
      </c>
      <c r="CU17" s="14">
        <v>0.29164090399999998</v>
      </c>
      <c r="CV17" s="14">
        <v>1.5039500000000001</v>
      </c>
      <c r="CW17" s="14">
        <v>0.480767905</v>
      </c>
      <c r="CX17" s="14">
        <v>0.53226547400000002</v>
      </c>
      <c r="CY17" s="14">
        <v>0.20078618499999998</v>
      </c>
      <c r="CZ17" s="14">
        <v>0.24777851400000001</v>
      </c>
      <c r="DA17" s="14">
        <v>0.41153612500000003</v>
      </c>
      <c r="DB17" s="14">
        <v>0.1956524</v>
      </c>
      <c r="DC17" s="14">
        <v>0</v>
      </c>
      <c r="DD17" s="14">
        <v>0.57207750599999996</v>
      </c>
      <c r="DE17" s="14">
        <v>0</v>
      </c>
      <c r="DF17" s="14">
        <v>0.52392908199999999</v>
      </c>
      <c r="DG17" s="14">
        <v>0</v>
      </c>
      <c r="DH17" s="14">
        <v>0</v>
      </c>
      <c r="DI17" s="14">
        <v>0</v>
      </c>
      <c r="DJ17" s="14">
        <v>0.59329782799999997</v>
      </c>
      <c r="DK17" s="14">
        <v>0</v>
      </c>
      <c r="DL17" s="14">
        <v>0.27492543799999997</v>
      </c>
      <c r="DM17" s="14">
        <v>0.22115844200000001</v>
      </c>
      <c r="DN17" s="14">
        <v>0</v>
      </c>
      <c r="DO17" s="14">
        <v>0</v>
      </c>
      <c r="DP17" s="14">
        <v>0.59608701599999991</v>
      </c>
      <c r="DQ17" s="14">
        <v>0</v>
      </c>
      <c r="DR17" s="14">
        <v>0.75922843299999998</v>
      </c>
      <c r="DS17" s="14">
        <v>0.19692227299999998</v>
      </c>
      <c r="DT17" s="14">
        <v>0</v>
      </c>
      <c r="DU17" s="14">
        <v>0</v>
      </c>
      <c r="DV17" s="14">
        <v>0.55018530399999999</v>
      </c>
      <c r="DW17" s="14">
        <v>0</v>
      </c>
      <c r="DX17" s="14">
        <v>17.227512765</v>
      </c>
      <c r="DY17" s="14">
        <v>0.22200351599999998</v>
      </c>
      <c r="DZ17" s="14">
        <v>0</v>
      </c>
      <c r="EA17" s="14">
        <v>0</v>
      </c>
      <c r="EB17" s="14">
        <v>0</v>
      </c>
      <c r="EC17" s="14">
        <v>0.57883738600000001</v>
      </c>
      <c r="ED17" s="14">
        <v>0.52031474799999999</v>
      </c>
      <c r="EE17" s="14">
        <v>0</v>
      </c>
      <c r="EF17" s="14">
        <v>0</v>
      </c>
      <c r="EG17" s="14">
        <v>0</v>
      </c>
      <c r="EH17" s="14">
        <v>0.57953151300000005</v>
      </c>
      <c r="EI17" s="14">
        <v>0</v>
      </c>
      <c r="EJ17" s="14">
        <v>0.26983538900000004</v>
      </c>
      <c r="EK17" s="14">
        <v>0</v>
      </c>
      <c r="EL17" s="14">
        <v>0</v>
      </c>
      <c r="EM17" s="14">
        <v>0</v>
      </c>
      <c r="EN17" s="14">
        <v>0.60728213000000009</v>
      </c>
      <c r="EO17" s="14">
        <v>0</v>
      </c>
      <c r="EP17" s="14">
        <v>0.30094124</v>
      </c>
      <c r="EQ17" s="14">
        <v>0</v>
      </c>
      <c r="ER17" s="14">
        <v>0</v>
      </c>
      <c r="ES17" s="14">
        <v>0</v>
      </c>
      <c r="ET17" s="14">
        <v>0.38324216300000002</v>
      </c>
      <c r="EU17" s="14">
        <v>0</v>
      </c>
      <c r="EV17" s="14">
        <v>0.323481354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6.2555168059999993</v>
      </c>
      <c r="FD17" s="14">
        <v>0</v>
      </c>
      <c r="FE17" s="14">
        <v>0</v>
      </c>
      <c r="FF17" s="14">
        <v>0</v>
      </c>
      <c r="FG17" s="14">
        <v>0</v>
      </c>
      <c r="FH17" s="14">
        <v>0.77717053699999994</v>
      </c>
      <c r="FI17" s="14">
        <v>0</v>
      </c>
      <c r="FJ17" s="14">
        <v>0</v>
      </c>
      <c r="FK17" s="14">
        <v>0</v>
      </c>
      <c r="FL17" s="14">
        <v>0</v>
      </c>
      <c r="FM17" s="14">
        <v>0.424178216</v>
      </c>
      <c r="FN17" s="14">
        <v>0</v>
      </c>
      <c r="FO17" s="14">
        <v>0.359783452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101.00376817199999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103.810996292</v>
      </c>
      <c r="GI17" s="6">
        <v>0</v>
      </c>
      <c r="GJ17" s="6">
        <v>0</v>
      </c>
      <c r="GK17" s="6">
        <v>4.5255201930000002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98.584477378000003</v>
      </c>
      <c r="GW17" s="7">
        <v>0</v>
      </c>
      <c r="GX17" s="158">
        <v>0</v>
      </c>
      <c r="GY17" s="158">
        <v>0</v>
      </c>
      <c r="GZ17" s="158">
        <v>0</v>
      </c>
      <c r="HA17" s="158">
        <v>0</v>
      </c>
      <c r="HB17" s="158">
        <v>0</v>
      </c>
      <c r="HC17" s="158">
        <v>0</v>
      </c>
      <c r="HD17" s="158">
        <v>0</v>
      </c>
      <c r="HE17" s="158">
        <v>0</v>
      </c>
      <c r="HF17" s="158">
        <v>0</v>
      </c>
      <c r="HG17" s="158">
        <v>0</v>
      </c>
      <c r="HH17" s="158">
        <v>0</v>
      </c>
      <c r="HI17" s="158">
        <v>132.862212597</v>
      </c>
      <c r="HJ17" s="163">
        <v>0</v>
      </c>
      <c r="HK17" s="163">
        <v>0</v>
      </c>
      <c r="HL17" s="163">
        <v>0</v>
      </c>
      <c r="HM17" s="163">
        <v>0</v>
      </c>
      <c r="HN17" s="163">
        <v>0</v>
      </c>
      <c r="HO17" s="163">
        <v>0</v>
      </c>
      <c r="HP17" s="163">
        <v>0</v>
      </c>
      <c r="HQ17" s="163">
        <v>0</v>
      </c>
      <c r="HR17" s="163">
        <v>7.7674361999999997</v>
      </c>
      <c r="HS17" s="163">
        <v>0</v>
      </c>
      <c r="HT17" s="163">
        <v>39.204174901000002</v>
      </c>
      <c r="HU17" s="163">
        <v>59.123962661</v>
      </c>
      <c r="HV17" s="163">
        <v>0</v>
      </c>
      <c r="HW17" s="163">
        <v>0</v>
      </c>
      <c r="HX17" s="163">
        <v>0</v>
      </c>
      <c r="HY17" s="163">
        <v>0</v>
      </c>
      <c r="HZ17" s="163">
        <v>0</v>
      </c>
      <c r="IA17" s="163">
        <v>0</v>
      </c>
      <c r="IB17" s="163">
        <v>0</v>
      </c>
      <c r="IC17" s="163">
        <v>0</v>
      </c>
      <c r="ID17" s="163">
        <v>0</v>
      </c>
      <c r="IE17" s="163">
        <v>0</v>
      </c>
      <c r="IF17" s="163">
        <v>0</v>
      </c>
      <c r="IG17" s="163">
        <v>76.041959796</v>
      </c>
      <c r="IH17" s="158">
        <v>0</v>
      </c>
      <c r="II17" s="158">
        <v>0</v>
      </c>
      <c r="IJ17" s="158">
        <v>0</v>
      </c>
      <c r="IK17" s="158">
        <v>0</v>
      </c>
      <c r="IL17" s="158">
        <v>0</v>
      </c>
      <c r="IM17" s="158">
        <v>0</v>
      </c>
      <c r="IN17" s="158">
        <v>0</v>
      </c>
      <c r="IO17" s="158"/>
      <c r="IP17" s="158"/>
      <c r="IQ17" s="158"/>
      <c r="IR17" s="158"/>
      <c r="IS17" s="158"/>
    </row>
    <row r="18" spans="1:253" x14ac:dyDescent="0.25">
      <c r="A18" s="13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211.878220669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6.4443799999999998</v>
      </c>
      <c r="CP18" s="14">
        <v>18.138692911</v>
      </c>
      <c r="CQ18" s="14">
        <v>8.2743533150000008</v>
      </c>
      <c r="CR18" s="14">
        <v>68.413384500000006</v>
      </c>
      <c r="CS18" s="14">
        <v>32.946726445000003</v>
      </c>
      <c r="CT18" s="14">
        <v>0</v>
      </c>
      <c r="CU18" s="14">
        <v>0</v>
      </c>
      <c r="CV18" s="14">
        <v>4.1173999999999999</v>
      </c>
      <c r="CW18" s="14">
        <v>4.2072592800000006</v>
      </c>
      <c r="CX18" s="14">
        <v>0.878247</v>
      </c>
      <c r="CY18" s="14">
        <v>3</v>
      </c>
      <c r="CZ18" s="14">
        <v>1.92546438</v>
      </c>
      <c r="DA18" s="14">
        <v>3.7450909379999997</v>
      </c>
      <c r="DB18" s="14">
        <v>0</v>
      </c>
      <c r="DC18" s="14">
        <v>1.3971048209999999</v>
      </c>
      <c r="DD18" s="14">
        <v>46.328400000000002</v>
      </c>
      <c r="DE18" s="14">
        <v>64.091235867000009</v>
      </c>
      <c r="DF18" s="14">
        <v>0</v>
      </c>
      <c r="DG18" s="14">
        <v>0</v>
      </c>
      <c r="DH18" s="14">
        <v>24.730034123000003</v>
      </c>
      <c r="DI18" s="14">
        <v>0.33681599999999995</v>
      </c>
      <c r="DJ18" s="14">
        <v>22.374165007999999</v>
      </c>
      <c r="DK18" s="14">
        <v>2.2509999999999999</v>
      </c>
      <c r="DL18" s="14">
        <v>0</v>
      </c>
      <c r="DM18" s="14">
        <v>4.0472907650000005</v>
      </c>
      <c r="DN18" s="14">
        <v>0</v>
      </c>
      <c r="DO18" s="14">
        <v>1.669314271</v>
      </c>
      <c r="DP18" s="14">
        <v>16.024357095999999</v>
      </c>
      <c r="DQ18" s="14">
        <v>14.613253599</v>
      </c>
      <c r="DR18" s="14">
        <v>2.0865</v>
      </c>
      <c r="DS18" s="14">
        <v>3.1583999999999999</v>
      </c>
      <c r="DT18" s="14">
        <v>0</v>
      </c>
      <c r="DU18" s="14">
        <v>0</v>
      </c>
      <c r="DV18" s="14">
        <v>4.3409732759999997</v>
      </c>
      <c r="DW18" s="14">
        <v>11.687045700999999</v>
      </c>
      <c r="DX18" s="14">
        <v>4.6707148800000002</v>
      </c>
      <c r="DY18" s="14">
        <v>0</v>
      </c>
      <c r="DZ18" s="14">
        <v>0</v>
      </c>
      <c r="EA18" s="14">
        <v>10.33131141</v>
      </c>
      <c r="EB18" s="14">
        <v>20.777304687000001</v>
      </c>
      <c r="EC18" s="14">
        <v>5.8532370410000008</v>
      </c>
      <c r="ED18" s="14">
        <v>0</v>
      </c>
      <c r="EE18" s="14">
        <v>0</v>
      </c>
      <c r="EF18" s="14">
        <v>2.2041050380000002</v>
      </c>
      <c r="EG18" s="14">
        <v>1.664405224</v>
      </c>
      <c r="EH18" s="14">
        <v>39.274243515000002</v>
      </c>
      <c r="EI18" s="14">
        <v>0</v>
      </c>
      <c r="EJ18" s="14">
        <v>1.7377061169999999</v>
      </c>
      <c r="EK18" s="14">
        <v>3.7614200000000002</v>
      </c>
      <c r="EL18" s="14">
        <v>0</v>
      </c>
      <c r="EM18" s="14">
        <v>0.37568391300000004</v>
      </c>
      <c r="EN18" s="14">
        <v>26.691290497000001</v>
      </c>
      <c r="EO18" s="14">
        <v>24.557119999999998</v>
      </c>
      <c r="EP18" s="14">
        <v>40.567587854999999</v>
      </c>
      <c r="EQ18" s="14">
        <v>1.414507</v>
      </c>
      <c r="ER18" s="14">
        <v>0.12207827</v>
      </c>
      <c r="ES18" s="14">
        <v>1.3885054000000001E-2</v>
      </c>
      <c r="ET18" s="14">
        <v>0.14469523100000001</v>
      </c>
      <c r="EU18" s="14">
        <v>31.277338400000001</v>
      </c>
      <c r="EV18" s="14">
        <v>0</v>
      </c>
      <c r="EW18" s="14">
        <v>1.103491276</v>
      </c>
      <c r="EX18" s="14">
        <v>1.698349383</v>
      </c>
      <c r="EY18" s="14">
        <v>53.240218347000003</v>
      </c>
      <c r="EZ18" s="14">
        <v>3.8756481890000001</v>
      </c>
      <c r="FA18" s="14">
        <v>24.565155237999999</v>
      </c>
      <c r="FB18" s="14">
        <v>0</v>
      </c>
      <c r="FC18" s="14">
        <v>0.27059453999999999</v>
      </c>
      <c r="FD18" s="14">
        <v>1.7168108119999999</v>
      </c>
      <c r="FE18" s="14">
        <v>0</v>
      </c>
      <c r="FF18" s="14">
        <v>1.624250969</v>
      </c>
      <c r="FG18" s="14">
        <v>0</v>
      </c>
      <c r="FH18" s="14">
        <v>34.299680800000004</v>
      </c>
      <c r="FI18" s="14">
        <v>0</v>
      </c>
      <c r="FJ18" s="14">
        <v>0.72205544199999994</v>
      </c>
      <c r="FK18" s="14">
        <v>0</v>
      </c>
      <c r="FL18" s="14">
        <v>0</v>
      </c>
      <c r="FM18" s="14">
        <v>43.546464012999998</v>
      </c>
      <c r="FN18" s="14">
        <v>0.80665724500000002</v>
      </c>
      <c r="FO18" s="14">
        <v>0</v>
      </c>
      <c r="FP18" s="14">
        <v>0.95873413299999999</v>
      </c>
      <c r="FQ18" s="14">
        <v>0</v>
      </c>
      <c r="FR18" s="14">
        <v>21.929734400000001</v>
      </c>
      <c r="FS18" s="14">
        <v>0</v>
      </c>
      <c r="FT18" s="14">
        <v>0</v>
      </c>
      <c r="FU18" s="14">
        <v>0</v>
      </c>
      <c r="FV18" s="14">
        <v>0</v>
      </c>
      <c r="FW18" s="14">
        <v>1.478615719</v>
      </c>
      <c r="FX18" s="14">
        <v>34.8849424</v>
      </c>
      <c r="FY18" s="14">
        <v>0.117234475</v>
      </c>
      <c r="FZ18" s="14">
        <v>0</v>
      </c>
      <c r="GA18" s="14">
        <v>0</v>
      </c>
      <c r="GB18" s="6">
        <v>0</v>
      </c>
      <c r="GC18" s="6">
        <v>0</v>
      </c>
      <c r="GD18" s="6">
        <v>22.536080000000002</v>
      </c>
      <c r="GE18" s="6">
        <v>0</v>
      </c>
      <c r="GF18" s="6">
        <v>0</v>
      </c>
      <c r="GG18" s="6">
        <v>0</v>
      </c>
      <c r="GH18" s="6">
        <v>1.2136622779999999</v>
      </c>
      <c r="GI18" s="6">
        <v>0</v>
      </c>
      <c r="GJ18" s="6">
        <v>23.2447768</v>
      </c>
      <c r="GK18" s="6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26.444220000000001</v>
      </c>
      <c r="GS18" s="7">
        <v>3.0449650000000004</v>
      </c>
      <c r="GT18" s="7">
        <v>0</v>
      </c>
      <c r="GU18" s="7">
        <v>0</v>
      </c>
      <c r="GV18" s="7">
        <v>-3.0449650000000004</v>
      </c>
      <c r="GW18" s="7">
        <v>40.692288976</v>
      </c>
      <c r="GX18" s="158">
        <v>1.2959559999999999</v>
      </c>
      <c r="GY18" s="158">
        <v>18.272828000000001</v>
      </c>
      <c r="GZ18" s="158">
        <v>3.8269555199999998</v>
      </c>
      <c r="HA18" s="158">
        <v>3.2502249999999999</v>
      </c>
      <c r="HB18" s="158">
        <v>0</v>
      </c>
      <c r="HC18" s="158">
        <v>38.316631209999997</v>
      </c>
      <c r="HD18" s="158">
        <v>0</v>
      </c>
      <c r="HE18" s="158">
        <v>0</v>
      </c>
      <c r="HF18" s="158">
        <v>8.0478800929999998</v>
      </c>
      <c r="HG18" s="158">
        <v>19.692371999999999</v>
      </c>
      <c r="HH18" s="158">
        <v>0</v>
      </c>
      <c r="HI18" s="158">
        <v>53.174777619000004</v>
      </c>
      <c r="HJ18" s="163">
        <v>31.745597915999998</v>
      </c>
      <c r="HK18" s="163">
        <v>0.94117852200000007</v>
      </c>
      <c r="HL18" s="163">
        <v>0</v>
      </c>
      <c r="HM18" s="163">
        <v>106.839645</v>
      </c>
      <c r="HN18" s="163">
        <v>2.0981532000000001</v>
      </c>
      <c r="HO18" s="163">
        <v>0</v>
      </c>
      <c r="HP18" s="163">
        <v>0</v>
      </c>
      <c r="HQ18" s="163">
        <v>12.311858931000002</v>
      </c>
      <c r="HR18" s="163">
        <v>-6.8953854640000003</v>
      </c>
      <c r="HS18" s="163">
        <v>0</v>
      </c>
      <c r="HT18" s="163">
        <v>64.294709788999995</v>
      </c>
      <c r="HU18" s="163">
        <v>0</v>
      </c>
      <c r="HV18" s="163">
        <v>56.653693006000005</v>
      </c>
      <c r="HW18" s="163">
        <v>0</v>
      </c>
      <c r="HX18" s="163">
        <v>0</v>
      </c>
      <c r="HY18" s="163">
        <v>0</v>
      </c>
      <c r="HZ18" s="163">
        <v>0</v>
      </c>
      <c r="IA18" s="163">
        <v>0</v>
      </c>
      <c r="IB18" s="163">
        <v>0</v>
      </c>
      <c r="IC18" s="163">
        <v>0</v>
      </c>
      <c r="ID18" s="163">
        <v>1.2124608229999998</v>
      </c>
      <c r="IE18" s="163">
        <v>0</v>
      </c>
      <c r="IF18" s="163">
        <v>45.063276864999999</v>
      </c>
      <c r="IG18" s="163">
        <v>49.174062146999994</v>
      </c>
      <c r="IH18" s="158">
        <v>19.186305332</v>
      </c>
      <c r="II18" s="158">
        <v>2.515557013</v>
      </c>
      <c r="IJ18" s="158">
        <v>0</v>
      </c>
      <c r="IK18" s="158">
        <v>1.508005584</v>
      </c>
      <c r="IL18" s="158">
        <v>43.200825156999997</v>
      </c>
      <c r="IM18" s="158">
        <v>0</v>
      </c>
      <c r="IN18" s="158">
        <v>0</v>
      </c>
      <c r="IO18" s="158"/>
      <c r="IP18" s="158"/>
      <c r="IQ18" s="158"/>
      <c r="IR18" s="158"/>
      <c r="IS18" s="158"/>
    </row>
    <row r="19" spans="1:253" x14ac:dyDescent="0.25">
      <c r="A19" s="13" t="s">
        <v>15</v>
      </c>
      <c r="B19" s="14">
        <v>0</v>
      </c>
      <c r="C19" s="14">
        <v>0</v>
      </c>
      <c r="D19" s="14">
        <v>2.4649379819999999</v>
      </c>
      <c r="E19" s="14">
        <v>35.361785731000005</v>
      </c>
      <c r="F19" s="14">
        <v>0.31342044800000002</v>
      </c>
      <c r="G19" s="14">
        <v>0.5122951819999999</v>
      </c>
      <c r="H19" s="14">
        <v>0.80066457499999999</v>
      </c>
      <c r="I19" s="14">
        <v>0.85667815599999997</v>
      </c>
      <c r="J19" s="14">
        <v>1.1366820609999999</v>
      </c>
      <c r="K19" s="14">
        <v>0.95541572599999991</v>
      </c>
      <c r="L19" s="14">
        <v>2.0348734509999997</v>
      </c>
      <c r="M19" s="14">
        <v>3.1752904879999999</v>
      </c>
      <c r="N19" s="14">
        <v>0.26163439199999999</v>
      </c>
      <c r="O19" s="14">
        <v>0.65097139599999998</v>
      </c>
      <c r="P19" s="14">
        <v>0.362789898</v>
      </c>
      <c r="Q19" s="14">
        <v>0.24896457299999999</v>
      </c>
      <c r="R19" s="14">
        <v>0.18928235399999999</v>
      </c>
      <c r="S19" s="14">
        <v>1.1212338319999999</v>
      </c>
      <c r="T19" s="14">
        <v>0.59120223599999999</v>
      </c>
      <c r="U19" s="14">
        <v>0.76274843399999992</v>
      </c>
      <c r="V19" s="14">
        <v>0.88009203199999997</v>
      </c>
      <c r="W19" s="14">
        <v>1.8331972140000001</v>
      </c>
      <c r="X19" s="14">
        <v>3.2817433399999998</v>
      </c>
      <c r="Y19" s="14">
        <v>1.255208281</v>
      </c>
      <c r="Z19" s="14">
        <v>0.439495362</v>
      </c>
      <c r="AA19" s="14">
        <v>0.92468306099999997</v>
      </c>
      <c r="AB19" s="14">
        <v>1.1117609829999999</v>
      </c>
      <c r="AC19" s="14">
        <v>1.3364381060000001</v>
      </c>
      <c r="AD19" s="14">
        <v>1.4347539890000001</v>
      </c>
      <c r="AE19" s="14">
        <v>0.60204588599999997</v>
      </c>
      <c r="AF19" s="14">
        <v>3.3151614380000001</v>
      </c>
      <c r="AG19" s="14">
        <v>0.97950900200000002</v>
      </c>
      <c r="AH19" s="14">
        <v>2.7986871850000004</v>
      </c>
      <c r="AI19" s="14">
        <v>0.58117437299999997</v>
      </c>
      <c r="AJ19" s="14">
        <v>1.2973961890000001</v>
      </c>
      <c r="AK19" s="14">
        <v>3.6115130239999997</v>
      </c>
      <c r="AL19" s="14">
        <v>0.114901484</v>
      </c>
      <c r="AM19" s="14">
        <v>0.60632145300000007</v>
      </c>
      <c r="AN19" s="14">
        <v>0.7795974200000001</v>
      </c>
      <c r="AO19" s="14">
        <v>1.0315508740000001</v>
      </c>
      <c r="AP19" s="14">
        <v>1.1732480869999999</v>
      </c>
      <c r="AQ19" s="14">
        <v>1.6836096760000001</v>
      </c>
      <c r="AR19" s="14">
        <v>0.89953821899999997</v>
      </c>
      <c r="AS19" s="14">
        <v>1.0736340820000001</v>
      </c>
      <c r="AT19" s="14">
        <v>1.9891389340000001</v>
      </c>
      <c r="AU19" s="14">
        <v>0.726977753</v>
      </c>
      <c r="AV19" s="14">
        <v>2.4910698440000001</v>
      </c>
      <c r="AW19" s="14">
        <v>2.70647891</v>
      </c>
      <c r="AX19" s="14">
        <v>0.195116611</v>
      </c>
      <c r="AY19" s="14">
        <v>0.58085659199999995</v>
      </c>
      <c r="AZ19" s="14">
        <v>0.55466222799999998</v>
      </c>
      <c r="BA19" s="14">
        <v>0.27466903500000001</v>
      </c>
      <c r="BB19" s="14">
        <v>0.69156331199999999</v>
      </c>
      <c r="BC19" s="14">
        <v>0.79431006900000001</v>
      </c>
      <c r="BD19" s="14">
        <v>0.37171174400000001</v>
      </c>
      <c r="BE19" s="14">
        <v>0.14577381</v>
      </c>
      <c r="BF19" s="14">
        <v>0.19016949399999999</v>
      </c>
      <c r="BG19" s="14">
        <v>0.91519926399999996</v>
      </c>
      <c r="BH19" s="14">
        <v>5.2079416929999995</v>
      </c>
      <c r="BI19" s="14">
        <v>102.725661407</v>
      </c>
      <c r="BJ19" s="14">
        <v>0.36009961399999996</v>
      </c>
      <c r="BK19" s="14">
        <v>2.1278009519999999</v>
      </c>
      <c r="BL19" s="14">
        <v>0.319953284</v>
      </c>
      <c r="BM19" s="14">
        <v>0.57196477600000006</v>
      </c>
      <c r="BN19" s="14">
        <v>12.496240605000001</v>
      </c>
      <c r="BO19" s="14">
        <v>0.29156156999999999</v>
      </c>
      <c r="BP19" s="14">
        <v>0.33791342699999999</v>
      </c>
      <c r="BQ19" s="14">
        <v>7.3655999999999999E-2</v>
      </c>
      <c r="BR19" s="14">
        <v>0.103354258</v>
      </c>
      <c r="BS19" s="14">
        <v>0.378</v>
      </c>
      <c r="BT19" s="14">
        <v>1.475084149</v>
      </c>
      <c r="BU19" s="14">
        <v>15.418917477000001</v>
      </c>
      <c r="BV19" s="14">
        <v>2.4460450009999999</v>
      </c>
      <c r="BW19" s="14">
        <v>0.29626545099999996</v>
      </c>
      <c r="BX19" s="14">
        <v>1.320302353</v>
      </c>
      <c r="BY19" s="14">
        <v>0.339988554</v>
      </c>
      <c r="BZ19" s="14">
        <v>1.1125999999999998</v>
      </c>
      <c r="CA19" s="14">
        <v>0.65714819999999996</v>
      </c>
      <c r="CB19" s="14">
        <v>0.38966905699999999</v>
      </c>
      <c r="CC19" s="14">
        <v>-0.17730964800000001</v>
      </c>
      <c r="CD19" s="14">
        <v>0.41987786300000002</v>
      </c>
      <c r="CE19" s="14">
        <v>32.709726658000001</v>
      </c>
      <c r="CF19" s="14">
        <v>2.82657135</v>
      </c>
      <c r="CG19" s="14">
        <v>-11.700420093999998</v>
      </c>
      <c r="CH19" s="14">
        <v>6.3562800000000003E-2</v>
      </c>
      <c r="CI19" s="14">
        <v>0.29686408999999997</v>
      </c>
      <c r="CJ19" s="14">
        <v>0.42198897899999999</v>
      </c>
      <c r="CK19" s="14">
        <v>8.6472475149999983</v>
      </c>
      <c r="CL19" s="14">
        <v>0.94729005700000002</v>
      </c>
      <c r="CM19" s="14">
        <v>3.5289715200000003</v>
      </c>
      <c r="CN19" s="14">
        <v>12.246167939000001</v>
      </c>
      <c r="CO19" s="14">
        <v>0.77189296200000002</v>
      </c>
      <c r="CP19" s="14">
        <v>18.992673361000001</v>
      </c>
      <c r="CQ19" s="14">
        <v>27.093741060999999</v>
      </c>
      <c r="CR19" s="14">
        <v>9.28995864</v>
      </c>
      <c r="CS19" s="14">
        <v>110.951500037</v>
      </c>
      <c r="CT19" s="14">
        <v>10.671932349999999</v>
      </c>
      <c r="CU19" s="14">
        <v>18.522827059999997</v>
      </c>
      <c r="CV19" s="14">
        <v>0</v>
      </c>
      <c r="CW19" s="14">
        <v>0.35621102999999998</v>
      </c>
      <c r="CX19" s="14">
        <v>12.863981212000001</v>
      </c>
      <c r="CY19" s="14">
        <v>43.703884883999997</v>
      </c>
      <c r="CZ19" s="14">
        <v>127.66132573199999</v>
      </c>
      <c r="DA19" s="14">
        <v>2.6200117399999998</v>
      </c>
      <c r="DB19" s="14">
        <v>8.1266874639999997</v>
      </c>
      <c r="DC19" s="14">
        <v>8.394590225</v>
      </c>
      <c r="DD19" s="14">
        <v>9.0157960839999998</v>
      </c>
      <c r="DE19" s="14">
        <v>273.51454271900002</v>
      </c>
      <c r="DF19" s="14">
        <v>36.295371249999995</v>
      </c>
      <c r="DG19" s="14">
        <v>15.136873952</v>
      </c>
      <c r="DH19" s="14">
        <v>4.5230516610000002</v>
      </c>
      <c r="DI19" s="14">
        <v>0</v>
      </c>
      <c r="DJ19" s="14">
        <v>0.25938</v>
      </c>
      <c r="DK19" s="14">
        <v>19.058910156000003</v>
      </c>
      <c r="DL19" s="14">
        <v>10.039039431999999</v>
      </c>
      <c r="DM19" s="14">
        <v>0.87919823799999997</v>
      </c>
      <c r="DN19" s="14">
        <v>-24.495726910000002</v>
      </c>
      <c r="DO19" s="14">
        <v>-1.5603772579999999</v>
      </c>
      <c r="DP19" s="14">
        <v>108.28546074500001</v>
      </c>
      <c r="DQ19" s="14">
        <v>165.05932175699999</v>
      </c>
      <c r="DR19" s="14">
        <v>26.574498186</v>
      </c>
      <c r="DS19" s="14">
        <v>1.92382294</v>
      </c>
      <c r="DT19" s="14">
        <v>39.483565184</v>
      </c>
      <c r="DU19" s="14">
        <v>14.449272572</v>
      </c>
      <c r="DV19" s="14">
        <v>34.491364802999996</v>
      </c>
      <c r="DW19" s="14">
        <v>0.26440771099999999</v>
      </c>
      <c r="DX19" s="14">
        <v>6.6414345020000001</v>
      </c>
      <c r="DY19" s="14">
        <v>0.75905181600000005</v>
      </c>
      <c r="DZ19" s="14">
        <v>7.4840456999999999E-2</v>
      </c>
      <c r="EA19" s="14">
        <v>3.4147699880000002</v>
      </c>
      <c r="EB19" s="14">
        <v>-2.2450286150000003</v>
      </c>
      <c r="EC19" s="14">
        <v>10.282443804</v>
      </c>
      <c r="ED19" s="14">
        <v>0.49161004699999999</v>
      </c>
      <c r="EE19" s="14">
        <v>0.59419466600000004</v>
      </c>
      <c r="EF19" s="14">
        <v>1.283623266</v>
      </c>
      <c r="EG19" s="14">
        <v>0.87309881199999995</v>
      </c>
      <c r="EH19" s="14">
        <v>0.28064799000000001</v>
      </c>
      <c r="EI19" s="14">
        <v>0.65028697299999993</v>
      </c>
      <c r="EJ19" s="14">
        <v>2.0476119269999997</v>
      </c>
      <c r="EK19" s="14">
        <v>0</v>
      </c>
      <c r="EL19" s="14">
        <v>4.7573147049999998</v>
      </c>
      <c r="EM19" s="14">
        <v>1.0580819859999999</v>
      </c>
      <c r="EN19" s="14">
        <v>80.921729009999993</v>
      </c>
      <c r="EO19" s="14">
        <v>46.191458709999999</v>
      </c>
      <c r="EP19" s="14">
        <v>0.22702087000000001</v>
      </c>
      <c r="EQ19" s="14">
        <v>0</v>
      </c>
      <c r="ER19" s="14">
        <v>4.638500839999999</v>
      </c>
      <c r="ES19" s="14">
        <v>19.916830774999998</v>
      </c>
      <c r="ET19" s="14">
        <v>60.387962780999999</v>
      </c>
      <c r="EU19" s="14">
        <v>0.26155326300000004</v>
      </c>
      <c r="EV19" s="14">
        <v>0.16776039000000001</v>
      </c>
      <c r="EW19" s="14">
        <v>0</v>
      </c>
      <c r="EX19" s="14">
        <v>1.560598309</v>
      </c>
      <c r="EY19" s="14">
        <v>0.32874863900000001</v>
      </c>
      <c r="EZ19" s="14">
        <v>1.1643436730000001</v>
      </c>
      <c r="FA19" s="14">
        <v>63.784551166</v>
      </c>
      <c r="FB19" s="14">
        <v>0</v>
      </c>
      <c r="FC19" s="14">
        <v>0</v>
      </c>
      <c r="FD19" s="14">
        <v>6.6463261249999999</v>
      </c>
      <c r="FE19" s="14">
        <v>0.22637886900000001</v>
      </c>
      <c r="FF19" s="14">
        <v>2.934074909</v>
      </c>
      <c r="FG19" s="14">
        <v>0</v>
      </c>
      <c r="FH19" s="14">
        <v>2.5052423620000002</v>
      </c>
      <c r="FI19" s="14">
        <v>6.0408878990000003</v>
      </c>
      <c r="FJ19" s="14">
        <v>0.33515200000000001</v>
      </c>
      <c r="FK19" s="14">
        <v>0.483365296</v>
      </c>
      <c r="FL19" s="14">
        <v>43.002195727</v>
      </c>
      <c r="FM19" s="14">
        <v>85.091411062000006</v>
      </c>
      <c r="FN19" s="14">
        <v>0.20612411999999999</v>
      </c>
      <c r="FO19" s="14">
        <v>1.3865647980000002</v>
      </c>
      <c r="FP19" s="14">
        <v>0.86992947100000007</v>
      </c>
      <c r="FQ19" s="14">
        <v>0</v>
      </c>
      <c r="FR19" s="14">
        <v>17.617339828999999</v>
      </c>
      <c r="FS19" s="14">
        <v>0.22582017700000001</v>
      </c>
      <c r="FT19" s="14">
        <v>0.13951872199999998</v>
      </c>
      <c r="FU19" s="14">
        <v>0.18880950300000002</v>
      </c>
      <c r="FV19" s="14">
        <v>9.3131235550000007</v>
      </c>
      <c r="FW19" s="14">
        <v>92.999460661000001</v>
      </c>
      <c r="FX19" s="14">
        <v>41.986814219000003</v>
      </c>
      <c r="FY19" s="14">
        <v>3.9737039220000003</v>
      </c>
      <c r="FZ19" s="14">
        <v>0</v>
      </c>
      <c r="GA19" s="14">
        <v>7.0011292380000008</v>
      </c>
      <c r="GB19" s="6">
        <v>0.97379669999999996</v>
      </c>
      <c r="GC19" s="6">
        <v>0.87226974600000007</v>
      </c>
      <c r="GD19" s="6">
        <v>6.6663784370000005</v>
      </c>
      <c r="GE19" s="6">
        <v>2.782971844</v>
      </c>
      <c r="GF19" s="6">
        <v>0</v>
      </c>
      <c r="GG19" s="6">
        <v>1.569933062</v>
      </c>
      <c r="GH19" s="6">
        <v>94.493184659999997</v>
      </c>
      <c r="GI19" s="6">
        <v>2.908148175</v>
      </c>
      <c r="GJ19" s="6">
        <v>3.0912595230000002</v>
      </c>
      <c r="GK19" s="6">
        <v>0</v>
      </c>
      <c r="GL19" s="7">
        <v>26.531339839000001</v>
      </c>
      <c r="GM19" s="7">
        <v>0</v>
      </c>
      <c r="GN19" s="7">
        <v>0</v>
      </c>
      <c r="GO19" s="7">
        <v>1.3898367659999999</v>
      </c>
      <c r="GP19" s="7">
        <v>0.89346434899999994</v>
      </c>
      <c r="GQ19" s="7">
        <v>1.0523506090000001</v>
      </c>
      <c r="GR19" s="7">
        <v>0.39690998900000002</v>
      </c>
      <c r="GS19" s="7">
        <v>0</v>
      </c>
      <c r="GT19" s="7">
        <v>4.3730663379999992</v>
      </c>
      <c r="GU19" s="7">
        <v>55.749459031000001</v>
      </c>
      <c r="GV19" s="7">
        <v>0.74378904899999998</v>
      </c>
      <c r="GW19" s="7">
        <v>0.42422557999999999</v>
      </c>
      <c r="GX19" s="158">
        <v>9.2660607060000011</v>
      </c>
      <c r="GY19" s="158">
        <v>0</v>
      </c>
      <c r="GZ19" s="158">
        <v>0</v>
      </c>
      <c r="HA19" s="158">
        <v>3.4009976000000002</v>
      </c>
      <c r="HB19" s="158">
        <v>0</v>
      </c>
      <c r="HC19" s="158">
        <v>2.2638182809999998</v>
      </c>
      <c r="HD19" s="158">
        <v>0</v>
      </c>
      <c r="HE19" s="158">
        <v>0</v>
      </c>
      <c r="HF19" s="158">
        <v>0</v>
      </c>
      <c r="HG19" s="158">
        <v>0</v>
      </c>
      <c r="HH19" s="158">
        <v>0</v>
      </c>
      <c r="HI19" s="158">
        <v>89.434260347000006</v>
      </c>
      <c r="HJ19" s="163">
        <v>0</v>
      </c>
      <c r="HK19" s="163">
        <v>0</v>
      </c>
      <c r="HL19" s="163">
        <v>5.6458662729999993</v>
      </c>
      <c r="HM19" s="163">
        <v>5.3458163839999999</v>
      </c>
      <c r="HN19" s="163">
        <v>4.9247760969999996</v>
      </c>
      <c r="HO19" s="163">
        <v>51.990565627999999</v>
      </c>
      <c r="HP19" s="163">
        <v>1.4692578089999999</v>
      </c>
      <c r="HQ19" s="163">
        <v>1.014178912</v>
      </c>
      <c r="HR19" s="163">
        <v>0</v>
      </c>
      <c r="HS19" s="163">
        <v>1.5369405870000001</v>
      </c>
      <c r="HT19" s="163">
        <v>0.218313484</v>
      </c>
      <c r="HU19" s="163">
        <v>0</v>
      </c>
      <c r="HV19" s="163">
        <v>0</v>
      </c>
      <c r="HW19" s="163">
        <v>0</v>
      </c>
      <c r="HX19" s="163">
        <v>42.633596231000006</v>
      </c>
      <c r="HY19" s="163">
        <v>6.5987053480000002</v>
      </c>
      <c r="HZ19" s="163">
        <v>0.81168188499999994</v>
      </c>
      <c r="IA19" s="163">
        <v>24.470350301</v>
      </c>
      <c r="IB19" s="163">
        <v>0</v>
      </c>
      <c r="IC19" s="163">
        <v>0</v>
      </c>
      <c r="ID19" s="163">
        <v>0</v>
      </c>
      <c r="IE19" s="163">
        <v>0</v>
      </c>
      <c r="IF19" s="163">
        <v>0</v>
      </c>
      <c r="IG19" s="163">
        <v>0</v>
      </c>
      <c r="IH19" s="158">
        <v>0</v>
      </c>
      <c r="II19" s="158">
        <v>0</v>
      </c>
      <c r="IJ19" s="158">
        <v>66.590111535999995</v>
      </c>
      <c r="IK19" s="158">
        <v>0</v>
      </c>
      <c r="IL19" s="158">
        <v>0</v>
      </c>
      <c r="IM19" s="158">
        <v>0</v>
      </c>
      <c r="IN19" s="158">
        <v>0</v>
      </c>
      <c r="IO19" s="158"/>
      <c r="IP19" s="158"/>
      <c r="IQ19" s="158"/>
      <c r="IR19" s="158"/>
      <c r="IS19" s="158"/>
    </row>
    <row r="20" spans="1:253" x14ac:dyDescent="0.25">
      <c r="A20" s="13" t="s">
        <v>13</v>
      </c>
      <c r="B20" s="14">
        <v>0</v>
      </c>
      <c r="C20" s="14">
        <v>0</v>
      </c>
      <c r="D20" s="14">
        <v>2.4649379819999999</v>
      </c>
      <c r="E20" s="14">
        <v>35.361785731000005</v>
      </c>
      <c r="F20" s="14">
        <v>0.31342044800000002</v>
      </c>
      <c r="G20" s="14">
        <v>0.5122951819999999</v>
      </c>
      <c r="H20" s="14">
        <v>0.80066457499999999</v>
      </c>
      <c r="I20" s="14">
        <v>0.85667815599999997</v>
      </c>
      <c r="J20" s="14">
        <v>1.1366820609999999</v>
      </c>
      <c r="K20" s="14">
        <v>0.95541572599999991</v>
      </c>
      <c r="L20" s="14">
        <v>2.0348734509999997</v>
      </c>
      <c r="M20" s="14">
        <v>3.1752904879999999</v>
      </c>
      <c r="N20" s="14">
        <v>0.26163439199999999</v>
      </c>
      <c r="O20" s="14">
        <v>0.65097139599999998</v>
      </c>
      <c r="P20" s="14">
        <v>0.362789898</v>
      </c>
      <c r="Q20" s="14">
        <v>0.24896457299999999</v>
      </c>
      <c r="R20" s="14">
        <v>0.18928235399999999</v>
      </c>
      <c r="S20" s="14">
        <v>1.1212338319999999</v>
      </c>
      <c r="T20" s="14">
        <v>0.59120223599999999</v>
      </c>
      <c r="U20" s="14">
        <v>0.76274843399999992</v>
      </c>
      <c r="V20" s="14">
        <v>0.88009203199999997</v>
      </c>
      <c r="W20" s="14">
        <v>1.8331972140000001</v>
      </c>
      <c r="X20" s="14">
        <v>3.2817433399999998</v>
      </c>
      <c r="Y20" s="14">
        <v>1.255208281</v>
      </c>
      <c r="Z20" s="14">
        <v>0.439495362</v>
      </c>
      <c r="AA20" s="14">
        <v>0.92468306099999997</v>
      </c>
      <c r="AB20" s="14">
        <v>1.1117609829999999</v>
      </c>
      <c r="AC20" s="14">
        <v>1.3364381060000001</v>
      </c>
      <c r="AD20" s="14">
        <v>1.4347539890000001</v>
      </c>
      <c r="AE20" s="14">
        <v>0.60204588599999997</v>
      </c>
      <c r="AF20" s="14">
        <v>3.3151614380000001</v>
      </c>
      <c r="AG20" s="14">
        <v>0.97950900200000002</v>
      </c>
      <c r="AH20" s="14">
        <v>2.7986871850000004</v>
      </c>
      <c r="AI20" s="14">
        <v>0.58117437299999997</v>
      </c>
      <c r="AJ20" s="14">
        <v>1.2973961890000001</v>
      </c>
      <c r="AK20" s="14">
        <v>3.6115130239999997</v>
      </c>
      <c r="AL20" s="14">
        <v>0.114901484</v>
      </c>
      <c r="AM20" s="14">
        <v>0.60632145300000007</v>
      </c>
      <c r="AN20" s="14">
        <v>0.7795974200000001</v>
      </c>
      <c r="AO20" s="14">
        <v>1.0315508740000001</v>
      </c>
      <c r="AP20" s="14">
        <v>1.1732480869999999</v>
      </c>
      <c r="AQ20" s="14">
        <v>1.6836096760000001</v>
      </c>
      <c r="AR20" s="14">
        <v>0.89953821899999997</v>
      </c>
      <c r="AS20" s="14">
        <v>1.0736340820000001</v>
      </c>
      <c r="AT20" s="14">
        <v>1.9891389340000001</v>
      </c>
      <c r="AU20" s="14">
        <v>0.726977753</v>
      </c>
      <c r="AV20" s="14">
        <v>2.4910698440000001</v>
      </c>
      <c r="AW20" s="14">
        <v>2.70647891</v>
      </c>
      <c r="AX20" s="14">
        <v>0.195116611</v>
      </c>
      <c r="AY20" s="14">
        <v>0.58085659199999995</v>
      </c>
      <c r="AZ20" s="14">
        <v>0.55466222799999998</v>
      </c>
      <c r="BA20" s="14">
        <v>0.27466903500000001</v>
      </c>
      <c r="BB20" s="14">
        <v>0.69156331199999999</v>
      </c>
      <c r="BC20" s="14">
        <v>0.79431006900000001</v>
      </c>
      <c r="BD20" s="14">
        <v>0.37171174400000001</v>
      </c>
      <c r="BE20" s="14">
        <v>0.14577381</v>
      </c>
      <c r="BF20" s="14">
        <v>0.19016949399999999</v>
      </c>
      <c r="BG20" s="14">
        <v>0.91519926399999996</v>
      </c>
      <c r="BH20" s="14">
        <v>5.2079416929999995</v>
      </c>
      <c r="BI20" s="14">
        <v>102.725661407</v>
      </c>
      <c r="BJ20" s="14">
        <v>0.36009961399999996</v>
      </c>
      <c r="BK20" s="14">
        <v>2.1278009519999999</v>
      </c>
      <c r="BL20" s="14">
        <v>0.319953284</v>
      </c>
      <c r="BM20" s="14">
        <v>0.57196477600000006</v>
      </c>
      <c r="BN20" s="14">
        <v>12.496240605000001</v>
      </c>
      <c r="BO20" s="14">
        <v>0.29156156999999999</v>
      </c>
      <c r="BP20" s="14">
        <v>0.33791342699999999</v>
      </c>
      <c r="BQ20" s="14">
        <v>7.3655999999999999E-2</v>
      </c>
      <c r="BR20" s="14">
        <v>0.103354258</v>
      </c>
      <c r="BS20" s="14">
        <v>0.378</v>
      </c>
      <c r="BT20" s="14">
        <v>1.475084149</v>
      </c>
      <c r="BU20" s="14">
        <v>15.418917477000001</v>
      </c>
      <c r="BV20" s="14">
        <v>2.4460450009999999</v>
      </c>
      <c r="BW20" s="14">
        <v>0.29626545099999996</v>
      </c>
      <c r="BX20" s="14">
        <v>1.320302353</v>
      </c>
      <c r="BY20" s="14">
        <v>0.339988554</v>
      </c>
      <c r="BZ20" s="14">
        <v>1.1125999999999998</v>
      </c>
      <c r="CA20" s="14">
        <v>0.65714819999999996</v>
      </c>
      <c r="CB20" s="14">
        <v>0.38966905699999999</v>
      </c>
      <c r="CC20" s="14">
        <v>-0.17730964800000001</v>
      </c>
      <c r="CD20" s="14">
        <v>0.41987786300000002</v>
      </c>
      <c r="CE20" s="14">
        <v>32.709726658000001</v>
      </c>
      <c r="CF20" s="14">
        <v>2.82657135</v>
      </c>
      <c r="CG20" s="14">
        <v>-35.404664044999997</v>
      </c>
      <c r="CH20" s="14">
        <v>6.3562800000000003E-2</v>
      </c>
      <c r="CI20" s="14">
        <v>0.29686408999999997</v>
      </c>
      <c r="CJ20" s="14">
        <v>0.42198897899999999</v>
      </c>
      <c r="CK20" s="14">
        <v>8.6472475149999983</v>
      </c>
      <c r="CL20" s="14">
        <v>0.94729005700000002</v>
      </c>
      <c r="CM20" s="14">
        <v>3.5289715200000003</v>
      </c>
      <c r="CN20" s="14">
        <v>0.300815479</v>
      </c>
      <c r="CO20" s="14">
        <v>0</v>
      </c>
      <c r="CP20" s="14">
        <v>0</v>
      </c>
      <c r="CQ20" s="14">
        <v>0</v>
      </c>
      <c r="CR20" s="14">
        <v>8.3119367999999999E-2</v>
      </c>
      <c r="CS20" s="14">
        <v>-5.9736666740000004</v>
      </c>
      <c r="CT20" s="14">
        <v>0.63917987400000009</v>
      </c>
      <c r="CU20" s="14">
        <v>0.13742704800000002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0.93385881800000003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7.6151635999999995E-2</v>
      </c>
      <c r="EQ20" s="14">
        <v>0</v>
      </c>
      <c r="ER20" s="14">
        <v>4.4648644809999993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0.287718486</v>
      </c>
      <c r="FM20" s="14">
        <v>0.36482727300000001</v>
      </c>
      <c r="FN20" s="14">
        <v>0.20612411999999999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0.13951872199999998</v>
      </c>
      <c r="FU20" s="14">
        <v>0</v>
      </c>
      <c r="FV20" s="14">
        <v>4.8313997999999997E-2</v>
      </c>
      <c r="FW20" s="14">
        <v>9.5454545000000002E-2</v>
      </c>
      <c r="FX20" s="14">
        <v>1.2044001040000001</v>
      </c>
      <c r="FY20" s="14">
        <v>0</v>
      </c>
      <c r="FZ20" s="14">
        <v>0</v>
      </c>
      <c r="GA20" s="14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158">
        <v>0</v>
      </c>
      <c r="GY20" s="158">
        <v>0</v>
      </c>
      <c r="GZ20" s="158">
        <v>0</v>
      </c>
      <c r="HA20" s="158">
        <v>0</v>
      </c>
      <c r="HB20" s="158">
        <v>0</v>
      </c>
      <c r="HC20" s="158">
        <v>0</v>
      </c>
      <c r="HD20" s="158">
        <v>0</v>
      </c>
      <c r="HE20" s="158">
        <v>0</v>
      </c>
      <c r="HF20" s="158">
        <v>0</v>
      </c>
      <c r="HG20" s="158">
        <v>0</v>
      </c>
      <c r="HH20" s="158">
        <v>0</v>
      </c>
      <c r="HI20" s="158">
        <v>0</v>
      </c>
      <c r="HJ20" s="163">
        <v>0</v>
      </c>
      <c r="HK20" s="163">
        <v>0</v>
      </c>
      <c r="HL20" s="163">
        <v>0</v>
      </c>
      <c r="HM20" s="163">
        <v>0</v>
      </c>
      <c r="HN20" s="163">
        <v>0</v>
      </c>
      <c r="HO20" s="163">
        <v>0</v>
      </c>
      <c r="HP20" s="163">
        <v>0</v>
      </c>
      <c r="HQ20" s="163">
        <v>0</v>
      </c>
      <c r="HR20" s="163">
        <v>0</v>
      </c>
      <c r="HS20" s="163">
        <v>0</v>
      </c>
      <c r="HT20" s="163">
        <v>0</v>
      </c>
      <c r="HU20" s="163">
        <v>0</v>
      </c>
      <c r="HV20" s="163">
        <v>0</v>
      </c>
      <c r="HW20" s="163">
        <v>0</v>
      </c>
      <c r="HX20" s="163">
        <v>0</v>
      </c>
      <c r="HY20" s="163">
        <v>0</v>
      </c>
      <c r="HZ20" s="163">
        <v>0</v>
      </c>
      <c r="IA20" s="163">
        <v>0</v>
      </c>
      <c r="IB20" s="163">
        <v>0</v>
      </c>
      <c r="IC20" s="163">
        <v>0</v>
      </c>
      <c r="ID20" s="163">
        <v>0</v>
      </c>
      <c r="IE20" s="163">
        <v>0</v>
      </c>
      <c r="IF20" s="163">
        <v>0</v>
      </c>
      <c r="IG20" s="163">
        <v>0</v>
      </c>
      <c r="IH20" s="158">
        <v>0</v>
      </c>
      <c r="II20" s="158">
        <v>0</v>
      </c>
      <c r="IJ20" s="158">
        <v>0</v>
      </c>
      <c r="IK20" s="158">
        <v>0</v>
      </c>
      <c r="IL20" s="158">
        <v>0</v>
      </c>
      <c r="IM20" s="158">
        <v>0</v>
      </c>
      <c r="IN20" s="158">
        <v>0</v>
      </c>
      <c r="IO20" s="158"/>
      <c r="IP20" s="158"/>
      <c r="IQ20" s="158"/>
      <c r="IR20" s="158"/>
      <c r="IS20" s="158"/>
    </row>
    <row r="21" spans="1:253" x14ac:dyDescent="0.25">
      <c r="A21" s="13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23.704243950999999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11.945352460000001</v>
      </c>
      <c r="CO21" s="14">
        <v>0.77189296200000002</v>
      </c>
      <c r="CP21" s="14">
        <v>18.992673361000001</v>
      </c>
      <c r="CQ21" s="14">
        <v>27.093741060999999</v>
      </c>
      <c r="CR21" s="14">
        <v>9.2068392719999999</v>
      </c>
      <c r="CS21" s="14">
        <v>116.925166711</v>
      </c>
      <c r="CT21" s="14">
        <v>10.032752475999999</v>
      </c>
      <c r="CU21" s="14">
        <v>18.385400011999998</v>
      </c>
      <c r="CV21" s="14">
        <v>0</v>
      </c>
      <c r="CW21" s="14">
        <v>0.35621102999999998</v>
      </c>
      <c r="CX21" s="14">
        <v>12.863981212000001</v>
      </c>
      <c r="CY21" s="14">
        <v>43.703884883999997</v>
      </c>
      <c r="CZ21" s="14">
        <v>127.66132573199999</v>
      </c>
      <c r="DA21" s="14">
        <v>1.686152922</v>
      </c>
      <c r="DB21" s="14">
        <v>8.1266874639999997</v>
      </c>
      <c r="DC21" s="14">
        <v>8.394590225</v>
      </c>
      <c r="DD21" s="14">
        <v>9.0157960839999998</v>
      </c>
      <c r="DE21" s="14">
        <v>273.51454271900002</v>
      </c>
      <c r="DF21" s="14">
        <v>36.295371249999995</v>
      </c>
      <c r="DG21" s="14">
        <v>15.136873952</v>
      </c>
      <c r="DH21" s="14">
        <v>4.5230516610000002</v>
      </c>
      <c r="DI21" s="14">
        <v>0</v>
      </c>
      <c r="DJ21" s="14">
        <v>0.25938</v>
      </c>
      <c r="DK21" s="14">
        <v>19.058910156000003</v>
      </c>
      <c r="DL21" s="14">
        <v>10.039039431999999</v>
      </c>
      <c r="DM21" s="14">
        <v>0.87919823799999997</v>
      </c>
      <c r="DN21" s="14">
        <v>-24.495726910000002</v>
      </c>
      <c r="DO21" s="14">
        <v>-1.5603772579999999</v>
      </c>
      <c r="DP21" s="14">
        <v>108.28546074500001</v>
      </c>
      <c r="DQ21" s="14">
        <v>165.05932175699999</v>
      </c>
      <c r="DR21" s="14">
        <v>26.574498186</v>
      </c>
      <c r="DS21" s="14">
        <v>1.92382294</v>
      </c>
      <c r="DT21" s="14">
        <v>39.483565184</v>
      </c>
      <c r="DU21" s="14">
        <v>14.449272572</v>
      </c>
      <c r="DV21" s="14">
        <v>34.491364802999996</v>
      </c>
      <c r="DW21" s="14">
        <v>0.26440771099999999</v>
      </c>
      <c r="DX21" s="14">
        <v>6.6414345020000001</v>
      </c>
      <c r="DY21" s="14">
        <v>0.75905181600000005</v>
      </c>
      <c r="DZ21" s="14">
        <v>7.4840456999999999E-2</v>
      </c>
      <c r="EA21" s="14">
        <v>3.4147699880000002</v>
      </c>
      <c r="EB21" s="14">
        <v>-2.2450286150000003</v>
      </c>
      <c r="EC21" s="14">
        <v>10.282443804</v>
      </c>
      <c r="ED21" s="14">
        <v>0.49161004699999999</v>
      </c>
      <c r="EE21" s="14">
        <v>0.59419466600000004</v>
      </c>
      <c r="EF21" s="14">
        <v>1.283623266</v>
      </c>
      <c r="EG21" s="14">
        <v>0.87309881199999995</v>
      </c>
      <c r="EH21" s="14">
        <v>0.28064799000000001</v>
      </c>
      <c r="EI21" s="14">
        <v>0.65028697299999993</v>
      </c>
      <c r="EJ21" s="14">
        <v>2.0476119269999997</v>
      </c>
      <c r="EK21" s="14">
        <v>0</v>
      </c>
      <c r="EL21" s="14">
        <v>4.7573147049999998</v>
      </c>
      <c r="EM21" s="14">
        <v>1.0580819859999999</v>
      </c>
      <c r="EN21" s="14">
        <v>80.921729009999993</v>
      </c>
      <c r="EO21" s="14">
        <v>46.191458709999999</v>
      </c>
      <c r="EP21" s="14">
        <v>0.15086923400000002</v>
      </c>
      <c r="EQ21" s="14">
        <v>0</v>
      </c>
      <c r="ER21" s="14">
        <v>0.17363635899999999</v>
      </c>
      <c r="ES21" s="14">
        <v>19.916830774999998</v>
      </c>
      <c r="ET21" s="14">
        <v>60.387962780999999</v>
      </c>
      <c r="EU21" s="14">
        <v>0.26155326300000004</v>
      </c>
      <c r="EV21" s="14">
        <v>0.16776039000000001</v>
      </c>
      <c r="EW21" s="14">
        <v>0</v>
      </c>
      <c r="EX21" s="14">
        <v>1.560598309</v>
      </c>
      <c r="EY21" s="14">
        <v>0.32874863900000001</v>
      </c>
      <c r="EZ21" s="14">
        <v>1.1643436730000001</v>
      </c>
      <c r="FA21" s="14">
        <v>63.784551166</v>
      </c>
      <c r="FB21" s="14">
        <v>0</v>
      </c>
      <c r="FC21" s="14">
        <v>0</v>
      </c>
      <c r="FD21" s="14">
        <v>6.6463261249999999</v>
      </c>
      <c r="FE21" s="14">
        <v>0.22637886900000001</v>
      </c>
      <c r="FF21" s="14">
        <v>2.934074909</v>
      </c>
      <c r="FG21" s="14">
        <v>0</v>
      </c>
      <c r="FH21" s="14">
        <v>2.5052423620000002</v>
      </c>
      <c r="FI21" s="14">
        <v>6.0408878990000003</v>
      </c>
      <c r="FJ21" s="14">
        <v>0.33515200000000001</v>
      </c>
      <c r="FK21" s="14">
        <v>0.483365296</v>
      </c>
      <c r="FL21" s="14">
        <v>42.714477240999997</v>
      </c>
      <c r="FM21" s="14">
        <v>84.726583789000003</v>
      </c>
      <c r="FN21" s="14">
        <v>0</v>
      </c>
      <c r="FO21" s="14">
        <v>1.3865647980000002</v>
      </c>
      <c r="FP21" s="14">
        <v>0.86992947100000007</v>
      </c>
      <c r="FQ21" s="14">
        <v>0</v>
      </c>
      <c r="FR21" s="14">
        <v>17.617339828999999</v>
      </c>
      <c r="FS21" s="14">
        <v>0.22582017700000001</v>
      </c>
      <c r="FT21" s="14">
        <v>0</v>
      </c>
      <c r="FU21" s="14">
        <v>0.18880950300000002</v>
      </c>
      <c r="FV21" s="14">
        <v>9.2648095570000013</v>
      </c>
      <c r="FW21" s="14">
        <v>92.904006116000005</v>
      </c>
      <c r="FX21" s="14">
        <v>40.782414115000002</v>
      </c>
      <c r="FY21" s="14">
        <v>3.9737039220000003</v>
      </c>
      <c r="FZ21" s="14">
        <v>0</v>
      </c>
      <c r="GA21" s="14">
        <v>7.0011292380000008</v>
      </c>
      <c r="GB21" s="6">
        <v>0.97379669999999996</v>
      </c>
      <c r="GC21" s="6">
        <v>0.87226974600000007</v>
      </c>
      <c r="GD21" s="6">
        <v>6.6663784370000005</v>
      </c>
      <c r="GE21" s="6">
        <v>2.782971844</v>
      </c>
      <c r="GF21" s="6">
        <v>0</v>
      </c>
      <c r="GG21" s="6">
        <v>1.569933062</v>
      </c>
      <c r="GH21" s="6">
        <v>94.493184659999997</v>
      </c>
      <c r="GI21" s="6">
        <v>2.908148175</v>
      </c>
      <c r="GJ21" s="6">
        <v>3.0912595230000002</v>
      </c>
      <c r="GK21" s="6">
        <v>0</v>
      </c>
      <c r="GL21" s="7">
        <v>26.531339839000001</v>
      </c>
      <c r="GM21" s="7">
        <v>0</v>
      </c>
      <c r="GN21" s="7">
        <v>0</v>
      </c>
      <c r="GO21" s="7">
        <v>1.3898367659999999</v>
      </c>
      <c r="GP21" s="7">
        <v>0.89346434899999994</v>
      </c>
      <c r="GQ21" s="7">
        <v>1.0523506090000001</v>
      </c>
      <c r="GR21" s="7">
        <v>0.39690998900000002</v>
      </c>
      <c r="GS21" s="7">
        <v>0</v>
      </c>
      <c r="GT21" s="7">
        <v>4.3730663379999992</v>
      </c>
      <c r="GU21" s="7">
        <v>55.749459031000001</v>
      </c>
      <c r="GV21" s="7">
        <v>0.74378904899999998</v>
      </c>
      <c r="GW21" s="7">
        <v>0.42422557999999999</v>
      </c>
      <c r="GX21" s="158">
        <v>9.2660607060000011</v>
      </c>
      <c r="GY21" s="158">
        <v>0</v>
      </c>
      <c r="GZ21" s="158">
        <v>0</v>
      </c>
      <c r="HA21" s="158">
        <v>3.4009976000000002</v>
      </c>
      <c r="HB21" s="158">
        <v>0</v>
      </c>
      <c r="HC21" s="158">
        <v>2.2638182809999998</v>
      </c>
      <c r="HD21" s="158">
        <v>0</v>
      </c>
      <c r="HE21" s="158">
        <v>0</v>
      </c>
      <c r="HF21" s="158">
        <v>0</v>
      </c>
      <c r="HG21" s="158">
        <v>0</v>
      </c>
      <c r="HH21" s="158">
        <v>0</v>
      </c>
      <c r="HI21" s="158">
        <v>89.434260347000006</v>
      </c>
      <c r="HJ21" s="163">
        <v>0</v>
      </c>
      <c r="HK21" s="163">
        <v>0</v>
      </c>
      <c r="HL21" s="163">
        <v>5.6458662729999993</v>
      </c>
      <c r="HM21" s="163">
        <v>5.3458163839999999</v>
      </c>
      <c r="HN21" s="163">
        <v>4.9247760969999996</v>
      </c>
      <c r="HO21" s="163">
        <v>51.990565627999999</v>
      </c>
      <c r="HP21" s="163">
        <v>1.4692578089999999</v>
      </c>
      <c r="HQ21" s="163">
        <v>1.014178912</v>
      </c>
      <c r="HR21" s="163">
        <v>0</v>
      </c>
      <c r="HS21" s="163">
        <v>1.5369405870000001</v>
      </c>
      <c r="HT21" s="163">
        <v>0.218313484</v>
      </c>
      <c r="HU21" s="163">
        <v>0</v>
      </c>
      <c r="HV21" s="163">
        <v>0</v>
      </c>
      <c r="HW21" s="163">
        <v>0</v>
      </c>
      <c r="HX21" s="163">
        <v>42.633596231000006</v>
      </c>
      <c r="HY21" s="163">
        <v>6.5987053480000002</v>
      </c>
      <c r="HZ21" s="163">
        <v>0.81168188499999994</v>
      </c>
      <c r="IA21" s="163">
        <v>24.470350301</v>
      </c>
      <c r="IB21" s="163">
        <v>0</v>
      </c>
      <c r="IC21" s="163">
        <v>0</v>
      </c>
      <c r="ID21" s="163">
        <v>0</v>
      </c>
      <c r="IE21" s="163">
        <v>0</v>
      </c>
      <c r="IF21" s="163">
        <v>0</v>
      </c>
      <c r="IG21" s="163">
        <v>0</v>
      </c>
      <c r="IH21" s="158">
        <v>0</v>
      </c>
      <c r="II21" s="158">
        <v>0</v>
      </c>
      <c r="IJ21" s="158">
        <v>66.590111535999995</v>
      </c>
      <c r="IK21" s="158">
        <v>0</v>
      </c>
      <c r="IL21" s="158">
        <v>0</v>
      </c>
      <c r="IM21" s="158">
        <v>0</v>
      </c>
      <c r="IN21" s="158">
        <v>0</v>
      </c>
      <c r="IO21" s="158"/>
      <c r="IP21" s="158"/>
      <c r="IQ21" s="158"/>
      <c r="IR21" s="158"/>
      <c r="IS21" s="158"/>
    </row>
    <row r="22" spans="1:253" x14ac:dyDescent="0.25">
      <c r="A22" s="13" t="s">
        <v>16</v>
      </c>
      <c r="B22" s="14">
        <v>6.7242951330000009</v>
      </c>
      <c r="C22" s="14">
        <v>9.7691791820000002</v>
      </c>
      <c r="D22" s="14">
        <v>7.3063883810000005</v>
      </c>
      <c r="E22" s="14">
        <v>14.515936238</v>
      </c>
      <c r="F22" s="14">
        <v>6.000966011</v>
      </c>
      <c r="G22" s="14">
        <v>6.2617477739999998</v>
      </c>
      <c r="H22" s="14">
        <v>4.5499107080000005</v>
      </c>
      <c r="I22" s="14">
        <v>5.5645897939999998</v>
      </c>
      <c r="J22" s="14">
        <v>7.7601307070000001</v>
      </c>
      <c r="K22" s="14">
        <v>16.870913551999998</v>
      </c>
      <c r="L22" s="14">
        <v>22.188479051999998</v>
      </c>
      <c r="M22" s="14">
        <v>8.1768144420000013</v>
      </c>
      <c r="N22" s="14">
        <v>6.4734212810000002</v>
      </c>
      <c r="O22" s="14">
        <v>15.858719334000002</v>
      </c>
      <c r="P22" s="14">
        <v>15.889358178</v>
      </c>
      <c r="Q22" s="14">
        <v>11.487607710000001</v>
      </c>
      <c r="R22" s="14">
        <v>19.132825026999999</v>
      </c>
      <c r="S22" s="14">
        <v>23.275567396</v>
      </c>
      <c r="T22" s="14">
        <v>13.755427962000002</v>
      </c>
      <c r="U22" s="14">
        <v>13.486568226999999</v>
      </c>
      <c r="V22" s="14">
        <v>12.570335080000001</v>
      </c>
      <c r="W22" s="14">
        <v>19.383360285999998</v>
      </c>
      <c r="X22" s="14">
        <v>24.853416529</v>
      </c>
      <c r="Y22" s="14">
        <v>23.319203078999998</v>
      </c>
      <c r="Z22" s="14">
        <v>2.2527350949999998</v>
      </c>
      <c r="AA22" s="14">
        <v>10.444832313000001</v>
      </c>
      <c r="AB22" s="14">
        <v>21.867391833999999</v>
      </c>
      <c r="AC22" s="14">
        <v>23.582799564000002</v>
      </c>
      <c r="AD22" s="14">
        <v>21.908310406000002</v>
      </c>
      <c r="AE22" s="14">
        <v>10.120796969999999</v>
      </c>
      <c r="AF22" s="14">
        <v>16.078895725999999</v>
      </c>
      <c r="AG22" s="14">
        <v>12.748479409</v>
      </c>
      <c r="AH22" s="14">
        <v>16.026621023000001</v>
      </c>
      <c r="AI22" s="14">
        <v>8.7447765670000006</v>
      </c>
      <c r="AJ22" s="14">
        <v>16.726207819999999</v>
      </c>
      <c r="AK22" s="14">
        <v>15.360737200999999</v>
      </c>
      <c r="AL22" s="14">
        <v>13.247694054</v>
      </c>
      <c r="AM22" s="14">
        <v>15.251298951000001</v>
      </c>
      <c r="AN22" s="14">
        <v>3.1957904749999999</v>
      </c>
      <c r="AO22" s="14">
        <v>40.520004760000006</v>
      </c>
      <c r="AP22" s="14">
        <v>13.081876272000001</v>
      </c>
      <c r="AQ22" s="14">
        <v>54.581401146000005</v>
      </c>
      <c r="AR22" s="14">
        <v>18.394928952999997</v>
      </c>
      <c r="AS22" s="14">
        <v>10.685409698999999</v>
      </c>
      <c r="AT22" s="14">
        <v>20.440275892999999</v>
      </c>
      <c r="AU22" s="14">
        <v>15.193605085</v>
      </c>
      <c r="AV22" s="14">
        <v>10.957038536000001</v>
      </c>
      <c r="AW22" s="14">
        <v>9.5583696600000003</v>
      </c>
      <c r="AX22" s="14">
        <v>6.8493850550000008</v>
      </c>
      <c r="AY22" s="14">
        <v>35.160955484999995</v>
      </c>
      <c r="AZ22" s="14">
        <v>48.962619681999996</v>
      </c>
      <c r="BA22" s="14">
        <v>18.804807182000001</v>
      </c>
      <c r="BB22" s="14">
        <v>9.9416944069999982</v>
      </c>
      <c r="BC22" s="14">
        <v>17.192084171999998</v>
      </c>
      <c r="BD22" s="14">
        <v>12.327955641000001</v>
      </c>
      <c r="BE22" s="14">
        <v>15.783570743</v>
      </c>
      <c r="BF22" s="14">
        <v>7.5734242029999992</v>
      </c>
      <c r="BG22" s="14">
        <v>19.862175826999998</v>
      </c>
      <c r="BH22" s="14">
        <v>14.978695434</v>
      </c>
      <c r="BI22" s="14">
        <v>30.122972392999998</v>
      </c>
      <c r="BJ22" s="14">
        <v>116.05615245899999</v>
      </c>
      <c r="BK22" s="14">
        <v>20.390925065000001</v>
      </c>
      <c r="BL22" s="14">
        <v>48.605318320999999</v>
      </c>
      <c r="BM22" s="14">
        <v>15.019122136999998</v>
      </c>
      <c r="BN22" s="14">
        <v>19.451721445</v>
      </c>
      <c r="BO22" s="14">
        <v>21.60433394</v>
      </c>
      <c r="BP22" s="14">
        <v>7.894185427</v>
      </c>
      <c r="BQ22" s="14">
        <v>49.993445094000002</v>
      </c>
      <c r="BR22" s="14">
        <v>21.451875611999998</v>
      </c>
      <c r="BS22" s="14">
        <v>53.220106699999995</v>
      </c>
      <c r="BT22" s="14">
        <v>18.933585717000003</v>
      </c>
      <c r="BU22" s="14">
        <v>44.304690094999998</v>
      </c>
      <c r="BV22" s="14">
        <v>0.62277996699999993</v>
      </c>
      <c r="BW22" s="14">
        <v>34.204654845999997</v>
      </c>
      <c r="BX22" s="14">
        <v>77.438167820999993</v>
      </c>
      <c r="BY22" s="14">
        <v>34.592827557999996</v>
      </c>
      <c r="BZ22" s="14">
        <v>24.866735264000003</v>
      </c>
      <c r="CA22" s="14">
        <v>58.322987137999995</v>
      </c>
      <c r="CB22" s="14">
        <v>25.499217678000001</v>
      </c>
      <c r="CC22" s="14">
        <v>42.397898346000005</v>
      </c>
      <c r="CD22" s="14">
        <v>65.32767742499999</v>
      </c>
      <c r="CE22" s="14">
        <v>29.453107009</v>
      </c>
      <c r="CF22" s="14">
        <v>70.024974632999999</v>
      </c>
      <c r="CG22" s="14">
        <v>47.808666846000001</v>
      </c>
      <c r="CH22" s="14">
        <v>3.4875478330000003</v>
      </c>
      <c r="CI22" s="14">
        <v>25.587071805000001</v>
      </c>
      <c r="CJ22" s="14">
        <v>84.134699583</v>
      </c>
      <c r="CK22" s="14">
        <v>36.693283670999996</v>
      </c>
      <c r="CL22" s="14">
        <v>79.660669955000003</v>
      </c>
      <c r="CM22" s="14">
        <v>95.917540319000011</v>
      </c>
      <c r="CN22" s="14">
        <v>26.061488227000002</v>
      </c>
      <c r="CO22" s="14">
        <v>48.308602815999997</v>
      </c>
      <c r="CP22" s="14">
        <v>27.694091633999999</v>
      </c>
      <c r="CQ22" s="14">
        <v>100.58696033699999</v>
      </c>
      <c r="CR22" s="14">
        <v>37.009161884000001</v>
      </c>
      <c r="CS22" s="14">
        <v>104.132534519</v>
      </c>
      <c r="CT22" s="14">
        <v>11.660653672</v>
      </c>
      <c r="CU22" s="14">
        <v>12.042038113</v>
      </c>
      <c r="CV22" s="14">
        <v>64.138920995000007</v>
      </c>
      <c r="CW22" s="14">
        <v>75.089692577000008</v>
      </c>
      <c r="CX22" s="14">
        <v>43.400008018999998</v>
      </c>
      <c r="CY22" s="14">
        <v>34.057288136000004</v>
      </c>
      <c r="CZ22" s="14">
        <v>72.825156602999996</v>
      </c>
      <c r="DA22" s="14">
        <v>71.308573311999993</v>
      </c>
      <c r="DB22" s="14">
        <v>69.477920377000004</v>
      </c>
      <c r="DC22" s="14">
        <v>71.203796459000003</v>
      </c>
      <c r="DD22" s="14">
        <v>113.421237469</v>
      </c>
      <c r="DE22" s="14">
        <v>90.479500242000015</v>
      </c>
      <c r="DF22" s="14">
        <v>11.753044292999999</v>
      </c>
      <c r="DG22" s="14">
        <v>32.454010852999993</v>
      </c>
      <c r="DH22" s="14">
        <v>119.912913401</v>
      </c>
      <c r="DI22" s="14">
        <v>57.865611457999997</v>
      </c>
      <c r="DJ22" s="14">
        <v>66.319256893000002</v>
      </c>
      <c r="DK22" s="14">
        <v>57.271884699000005</v>
      </c>
      <c r="DL22" s="14">
        <v>73.584661218999997</v>
      </c>
      <c r="DM22" s="14">
        <v>67.568972615999996</v>
      </c>
      <c r="DN22" s="14">
        <v>100.990009931</v>
      </c>
      <c r="DO22" s="14">
        <v>90.480754136000002</v>
      </c>
      <c r="DP22" s="14">
        <v>83.768583419000009</v>
      </c>
      <c r="DQ22" s="14">
        <v>40.485915712000001</v>
      </c>
      <c r="DR22" s="14">
        <v>22.697498871999997</v>
      </c>
      <c r="DS22" s="14">
        <v>51.083705132000006</v>
      </c>
      <c r="DT22" s="14">
        <v>128.78992062100002</v>
      </c>
      <c r="DU22" s="14">
        <v>78.406418392999996</v>
      </c>
      <c r="DV22" s="14">
        <v>49.132134301000001</v>
      </c>
      <c r="DW22" s="14">
        <v>43.808636014000001</v>
      </c>
      <c r="DX22" s="14">
        <v>116.85790529999998</v>
      </c>
      <c r="DY22" s="14">
        <v>74.831581682999996</v>
      </c>
      <c r="DZ22" s="14">
        <v>46.926654315999997</v>
      </c>
      <c r="EA22" s="14">
        <v>90.040259509999998</v>
      </c>
      <c r="EB22" s="14">
        <v>45.279967032999998</v>
      </c>
      <c r="EC22" s="14">
        <v>91.449044753999999</v>
      </c>
      <c r="ED22" s="14">
        <v>15.033192479</v>
      </c>
      <c r="EE22" s="14">
        <v>107.135740951</v>
      </c>
      <c r="EF22" s="14">
        <v>71.992958162999997</v>
      </c>
      <c r="EG22" s="14">
        <v>39.959781548000002</v>
      </c>
      <c r="EH22" s="14">
        <v>86.094032249999998</v>
      </c>
      <c r="EI22" s="14">
        <v>33.662481792000001</v>
      </c>
      <c r="EJ22" s="14">
        <v>81.182797106999985</v>
      </c>
      <c r="EK22" s="14">
        <v>59.452955418999998</v>
      </c>
      <c r="EL22" s="14">
        <v>94.504540947999999</v>
      </c>
      <c r="EM22" s="14">
        <v>55.090986852</v>
      </c>
      <c r="EN22" s="14">
        <v>54.398406482000006</v>
      </c>
      <c r="EO22" s="14">
        <v>138.819758216</v>
      </c>
      <c r="EP22" s="14">
        <v>31.765201781999995</v>
      </c>
      <c r="EQ22" s="14">
        <v>48.825842010999999</v>
      </c>
      <c r="ER22" s="14">
        <v>87.915436626000016</v>
      </c>
      <c r="ES22" s="14">
        <v>52.165825288000001</v>
      </c>
      <c r="ET22" s="14">
        <v>60.463753820000001</v>
      </c>
      <c r="EU22" s="14">
        <v>66.014234647000009</v>
      </c>
      <c r="EV22" s="14">
        <v>56.934087713999993</v>
      </c>
      <c r="EW22" s="14">
        <v>73.249204246000005</v>
      </c>
      <c r="EX22" s="14">
        <v>53.307322968999998</v>
      </c>
      <c r="EY22" s="14">
        <v>65.183307350000007</v>
      </c>
      <c r="EZ22" s="14">
        <v>90.365363478000006</v>
      </c>
      <c r="FA22" s="14">
        <v>279.90205959899998</v>
      </c>
      <c r="FB22" s="14">
        <v>13.494319379999999</v>
      </c>
      <c r="FC22" s="14">
        <v>52.092394545999994</v>
      </c>
      <c r="FD22" s="14">
        <v>102.73879465099999</v>
      </c>
      <c r="FE22" s="14">
        <v>48.885389379999999</v>
      </c>
      <c r="FF22" s="14">
        <v>64.386862996999994</v>
      </c>
      <c r="FG22" s="14">
        <v>50.440711433000004</v>
      </c>
      <c r="FH22" s="14">
        <v>456.35314725800004</v>
      </c>
      <c r="FI22" s="14">
        <v>55.345629363</v>
      </c>
      <c r="FJ22" s="14">
        <v>59.059406286000005</v>
      </c>
      <c r="FK22" s="14">
        <v>59.482737897</v>
      </c>
      <c r="FL22" s="14">
        <v>68.544144566</v>
      </c>
      <c r="FM22" s="14">
        <v>82.973073048000003</v>
      </c>
      <c r="FN22" s="14">
        <v>40.606764815000005</v>
      </c>
      <c r="FO22" s="14">
        <v>51.697962661999995</v>
      </c>
      <c r="FP22" s="14">
        <v>68.211046581999994</v>
      </c>
      <c r="FQ22" s="14">
        <v>57.430151459000001</v>
      </c>
      <c r="FR22" s="14">
        <v>126.41993605</v>
      </c>
      <c r="FS22" s="14">
        <v>66.329034831999991</v>
      </c>
      <c r="FT22" s="14">
        <v>66.002604036000008</v>
      </c>
      <c r="FU22" s="14">
        <v>62.500304488000005</v>
      </c>
      <c r="FV22" s="14">
        <v>64.031650466000002</v>
      </c>
      <c r="FW22" s="14">
        <v>65.56997447000002</v>
      </c>
      <c r="FX22" s="14">
        <v>62.747802608999997</v>
      </c>
      <c r="FY22" s="14">
        <v>85.522393813999997</v>
      </c>
      <c r="FZ22" s="14">
        <v>47.868066349999999</v>
      </c>
      <c r="GA22" s="14">
        <v>60.104376923999993</v>
      </c>
      <c r="GB22" s="6">
        <v>97.286823102</v>
      </c>
      <c r="GC22" s="6">
        <v>516.03500395600008</v>
      </c>
      <c r="GD22" s="6">
        <v>130.265084129</v>
      </c>
      <c r="GE22" s="6">
        <v>66.669540217999995</v>
      </c>
      <c r="GF22" s="6">
        <v>77.039109077999996</v>
      </c>
      <c r="GG22" s="6">
        <v>73.288075731000006</v>
      </c>
      <c r="GH22" s="6">
        <v>99.423551892999996</v>
      </c>
      <c r="GI22" s="6">
        <v>67.415896836999991</v>
      </c>
      <c r="GJ22" s="6">
        <v>66.569947692</v>
      </c>
      <c r="GK22" s="6">
        <v>169.35909274599999</v>
      </c>
      <c r="GL22" s="7">
        <v>52.031245059</v>
      </c>
      <c r="GM22" s="7">
        <v>76.940579399000001</v>
      </c>
      <c r="GN22" s="7">
        <v>100.16844482600001</v>
      </c>
      <c r="GO22" s="7">
        <v>101.39704252100002</v>
      </c>
      <c r="GP22" s="7">
        <v>83.094521419999992</v>
      </c>
      <c r="GQ22" s="7">
        <v>91.592393697999995</v>
      </c>
      <c r="GR22" s="7">
        <v>96.415688990000007</v>
      </c>
      <c r="GS22" s="7">
        <v>87.492364181999989</v>
      </c>
      <c r="GT22" s="7">
        <v>88.525746821000013</v>
      </c>
      <c r="GU22" s="7">
        <v>100.43581452100001</v>
      </c>
      <c r="GV22" s="7">
        <v>242.15037158600001</v>
      </c>
      <c r="GW22" s="7">
        <v>147.24209699900001</v>
      </c>
      <c r="GX22" s="158">
        <v>58.044035133000008</v>
      </c>
      <c r="GY22" s="158">
        <v>100.410385918</v>
      </c>
      <c r="GZ22" s="158">
        <v>117.557764107</v>
      </c>
      <c r="HA22" s="158">
        <v>78.074444397999997</v>
      </c>
      <c r="HB22" s="158">
        <v>81.076717403000004</v>
      </c>
      <c r="HC22" s="158">
        <v>68.380724942000001</v>
      </c>
      <c r="HD22" s="158">
        <v>79.057577239000011</v>
      </c>
      <c r="HE22" s="158">
        <v>88.219147158000013</v>
      </c>
      <c r="HF22" s="158">
        <v>84.596978523000004</v>
      </c>
      <c r="HG22" s="158">
        <v>91.805440269000002</v>
      </c>
      <c r="HH22" s="158">
        <v>84.731197627</v>
      </c>
      <c r="HI22" s="158">
        <v>127.475163768</v>
      </c>
      <c r="HJ22" s="163">
        <v>67.485136669999989</v>
      </c>
      <c r="HK22" s="163">
        <v>99.048260083999992</v>
      </c>
      <c r="HL22" s="163">
        <v>215.72061248700004</v>
      </c>
      <c r="HM22" s="163">
        <v>75.282958014999991</v>
      </c>
      <c r="HN22" s="163">
        <v>77.34978315299999</v>
      </c>
      <c r="HO22" s="163">
        <v>236.188731456</v>
      </c>
      <c r="HP22" s="163">
        <v>87.420205406999997</v>
      </c>
      <c r="HQ22" s="163">
        <v>102.708290968</v>
      </c>
      <c r="HR22" s="163">
        <v>99.644892929000008</v>
      </c>
      <c r="HS22" s="163">
        <v>86.381802739000008</v>
      </c>
      <c r="HT22" s="163">
        <v>96.406636575000007</v>
      </c>
      <c r="HU22" s="163">
        <v>198.93146722999998</v>
      </c>
      <c r="HV22" s="163">
        <v>62.932393820999998</v>
      </c>
      <c r="HW22" s="163">
        <v>82.60947037199999</v>
      </c>
      <c r="HX22" s="163">
        <v>112.542139237</v>
      </c>
      <c r="HY22" s="163">
        <v>96.839601072999983</v>
      </c>
      <c r="HZ22" s="163">
        <v>90.012973974000005</v>
      </c>
      <c r="IA22" s="163">
        <v>98.020326653999987</v>
      </c>
      <c r="IB22" s="163">
        <v>95.582703430000009</v>
      </c>
      <c r="IC22" s="163">
        <v>89.712094755999999</v>
      </c>
      <c r="ID22" s="163">
        <v>91.359270210999995</v>
      </c>
      <c r="IE22" s="163">
        <v>157.54816883399999</v>
      </c>
      <c r="IF22" s="163">
        <v>218.00633833200001</v>
      </c>
      <c r="IG22" s="163">
        <v>107.342332588</v>
      </c>
      <c r="IH22" s="158">
        <v>72.084184849999986</v>
      </c>
      <c r="II22" s="158">
        <v>162.73399206100001</v>
      </c>
      <c r="IJ22" s="158">
        <v>112.564480199</v>
      </c>
      <c r="IK22" s="158">
        <v>107.96122883199999</v>
      </c>
      <c r="IL22" s="158">
        <v>110.49958757600001</v>
      </c>
      <c r="IM22" s="158">
        <v>142.31884875599999</v>
      </c>
      <c r="IN22" s="158">
        <v>102.59623418500001</v>
      </c>
      <c r="IO22" s="158"/>
      <c r="IP22" s="158"/>
      <c r="IQ22" s="158"/>
      <c r="IR22" s="158"/>
      <c r="IS22" s="158"/>
    </row>
    <row r="23" spans="1:253" x14ac:dyDescent="0.25">
      <c r="A23" s="13" t="s">
        <v>13</v>
      </c>
      <c r="B23" s="14">
        <v>6.7242951330000009</v>
      </c>
      <c r="C23" s="14">
        <v>9.7691791820000002</v>
      </c>
      <c r="D23" s="14">
        <v>7.3063883810000005</v>
      </c>
      <c r="E23" s="14">
        <v>14.515936238</v>
      </c>
      <c r="F23" s="14">
        <v>3.2739660110000002</v>
      </c>
      <c r="G23" s="14">
        <v>6.2617477739999998</v>
      </c>
      <c r="H23" s="14">
        <v>4.5499107080000005</v>
      </c>
      <c r="I23" s="14">
        <v>5.5645897939999998</v>
      </c>
      <c r="J23" s="14">
        <v>7.7601307070000001</v>
      </c>
      <c r="K23" s="14">
        <v>16.870913551999998</v>
      </c>
      <c r="L23" s="14">
        <v>19.209479051999999</v>
      </c>
      <c r="M23" s="14">
        <v>8.1768144420000013</v>
      </c>
      <c r="N23" s="14">
        <v>6.4734212810000002</v>
      </c>
      <c r="O23" s="14">
        <v>15.858719334000002</v>
      </c>
      <c r="P23" s="14">
        <v>15.889358178</v>
      </c>
      <c r="Q23" s="14">
        <v>11.487607710000001</v>
      </c>
      <c r="R23" s="14">
        <v>19.132825026999999</v>
      </c>
      <c r="S23" s="14">
        <v>23.275567396</v>
      </c>
      <c r="T23" s="14">
        <v>13.755427962000002</v>
      </c>
      <c r="U23" s="14">
        <v>13.486568226999999</v>
      </c>
      <c r="V23" s="14">
        <v>12.570335080000001</v>
      </c>
      <c r="W23" s="14">
        <v>14.883360286</v>
      </c>
      <c r="X23" s="14">
        <v>19.238202057000002</v>
      </c>
      <c r="Y23" s="14">
        <v>23.319203078999998</v>
      </c>
      <c r="Z23" s="14">
        <v>2.2527350949999998</v>
      </c>
      <c r="AA23" s="14">
        <v>10.444832313000001</v>
      </c>
      <c r="AB23" s="14">
        <v>21.867391833999999</v>
      </c>
      <c r="AC23" s="14">
        <v>23.582799564000002</v>
      </c>
      <c r="AD23" s="14">
        <v>21.908310406000002</v>
      </c>
      <c r="AE23" s="14">
        <v>10.120796969999999</v>
      </c>
      <c r="AF23" s="14">
        <v>16.078895725999999</v>
      </c>
      <c r="AG23" s="14">
        <v>12.748479409</v>
      </c>
      <c r="AH23" s="14">
        <v>16.026621023000001</v>
      </c>
      <c r="AI23" s="14">
        <v>8.7447765670000006</v>
      </c>
      <c r="AJ23" s="14">
        <v>16.726207819999999</v>
      </c>
      <c r="AK23" s="14">
        <v>15.360737200999999</v>
      </c>
      <c r="AL23" s="14">
        <v>13.247694054</v>
      </c>
      <c r="AM23" s="14">
        <v>15.251298951000001</v>
      </c>
      <c r="AN23" s="14">
        <v>3.1957904749999999</v>
      </c>
      <c r="AO23" s="14">
        <v>40.520004760000006</v>
      </c>
      <c r="AP23" s="14">
        <v>13.081876272000001</v>
      </c>
      <c r="AQ23" s="14">
        <v>54.581401146000005</v>
      </c>
      <c r="AR23" s="14">
        <v>18.394928952999997</v>
      </c>
      <c r="AS23" s="14">
        <v>10.685409698999999</v>
      </c>
      <c r="AT23" s="14">
        <v>20.440275892999999</v>
      </c>
      <c r="AU23" s="14">
        <v>15.193605085</v>
      </c>
      <c r="AV23" s="14">
        <v>10.957038536000001</v>
      </c>
      <c r="AW23" s="14">
        <v>9.5583696600000003</v>
      </c>
      <c r="AX23" s="14">
        <v>6.8493850550000008</v>
      </c>
      <c r="AY23" s="14">
        <v>35.160955484999995</v>
      </c>
      <c r="AZ23" s="14">
        <v>48.962619681999996</v>
      </c>
      <c r="BA23" s="14">
        <v>18.804807182000001</v>
      </c>
      <c r="BB23" s="14">
        <v>9.9416944069999982</v>
      </c>
      <c r="BC23" s="14">
        <v>17.192084171999998</v>
      </c>
      <c r="BD23" s="14">
        <v>12.327955641000001</v>
      </c>
      <c r="BE23" s="14">
        <v>15.783570743</v>
      </c>
      <c r="BF23" s="14">
        <v>7.5734242029999992</v>
      </c>
      <c r="BG23" s="14">
        <v>19.862175826999998</v>
      </c>
      <c r="BH23" s="14">
        <v>14.978695434</v>
      </c>
      <c r="BI23" s="14">
        <v>30.122972392999998</v>
      </c>
      <c r="BJ23" s="14">
        <v>116.05615245899999</v>
      </c>
      <c r="BK23" s="14">
        <v>20.390925065000001</v>
      </c>
      <c r="BL23" s="14">
        <v>48.605318320999999</v>
      </c>
      <c r="BM23" s="14">
        <v>15.019122136999998</v>
      </c>
      <c r="BN23" s="14">
        <v>19.451721445</v>
      </c>
      <c r="BO23" s="14">
        <v>21.60433394</v>
      </c>
      <c r="BP23" s="14">
        <v>7.894185427</v>
      </c>
      <c r="BQ23" s="14">
        <v>49.993445094000002</v>
      </c>
      <c r="BR23" s="14">
        <v>21.451875611999998</v>
      </c>
      <c r="BS23" s="14">
        <v>53.220106699999995</v>
      </c>
      <c r="BT23" s="14">
        <v>18.933585717000003</v>
      </c>
      <c r="BU23" s="14">
        <v>44.304690094999998</v>
      </c>
      <c r="BV23" s="14">
        <v>0.62277996699999993</v>
      </c>
      <c r="BW23" s="14">
        <v>34.204654845999997</v>
      </c>
      <c r="BX23" s="14">
        <v>77.438167820999993</v>
      </c>
      <c r="BY23" s="14">
        <v>34.592827557999996</v>
      </c>
      <c r="BZ23" s="14">
        <v>24.866735264000003</v>
      </c>
      <c r="CA23" s="14">
        <v>58.322987137999995</v>
      </c>
      <c r="CB23" s="14">
        <v>25.499217678000001</v>
      </c>
      <c r="CC23" s="14">
        <v>42.397898346000005</v>
      </c>
      <c r="CD23" s="14">
        <v>65.32767742499999</v>
      </c>
      <c r="CE23" s="14">
        <v>29.453107009</v>
      </c>
      <c r="CF23" s="14">
        <v>70.024974632999999</v>
      </c>
      <c r="CG23" s="14">
        <v>47.808666846000001</v>
      </c>
      <c r="CH23" s="14">
        <v>3.4875478330000003</v>
      </c>
      <c r="CI23" s="14">
        <v>25.587071805000001</v>
      </c>
      <c r="CJ23" s="14">
        <v>84.134699583</v>
      </c>
      <c r="CK23" s="14">
        <v>36.693283670999996</v>
      </c>
      <c r="CL23" s="14">
        <v>79.660669955000003</v>
      </c>
      <c r="CM23" s="14">
        <v>95.917540319000011</v>
      </c>
      <c r="CN23" s="14">
        <v>26.061488227000002</v>
      </c>
      <c r="CO23" s="14">
        <v>48.308602815999997</v>
      </c>
      <c r="CP23" s="14">
        <v>27.694091633999999</v>
      </c>
      <c r="CQ23" s="14">
        <v>100.58696033699999</v>
      </c>
      <c r="CR23" s="14">
        <v>37.009161884000001</v>
      </c>
      <c r="CS23" s="14">
        <v>104.132534519</v>
      </c>
      <c r="CT23" s="14">
        <v>11.660653672</v>
      </c>
      <c r="CU23" s="14">
        <v>12.042038113</v>
      </c>
      <c r="CV23" s="14">
        <v>64.138920995000007</v>
      </c>
      <c r="CW23" s="14">
        <v>75.089692577000008</v>
      </c>
      <c r="CX23" s="14">
        <v>43.400008018999998</v>
      </c>
      <c r="CY23" s="14">
        <v>34.057288136000004</v>
      </c>
      <c r="CZ23" s="14">
        <v>72.825156602999996</v>
      </c>
      <c r="DA23" s="14">
        <v>71.308573311999993</v>
      </c>
      <c r="DB23" s="14">
        <v>69.477920377000004</v>
      </c>
      <c r="DC23" s="14">
        <v>71.203796459000003</v>
      </c>
      <c r="DD23" s="14">
        <v>113.421237469</v>
      </c>
      <c r="DE23" s="14">
        <v>90.479500242000015</v>
      </c>
      <c r="DF23" s="14">
        <v>11.753044292999999</v>
      </c>
      <c r="DG23" s="14">
        <v>32.454010852999993</v>
      </c>
      <c r="DH23" s="14">
        <v>119.912913401</v>
      </c>
      <c r="DI23" s="14">
        <v>57.865611457999997</v>
      </c>
      <c r="DJ23" s="14">
        <v>66.319256893000002</v>
      </c>
      <c r="DK23" s="14">
        <v>57.271884699000005</v>
      </c>
      <c r="DL23" s="14">
        <v>73.584661218999997</v>
      </c>
      <c r="DM23" s="14">
        <v>67.568972615999996</v>
      </c>
      <c r="DN23" s="14">
        <v>100.990009931</v>
      </c>
      <c r="DO23" s="14">
        <v>90.480754136000002</v>
      </c>
      <c r="DP23" s="14">
        <v>83.768583419000009</v>
      </c>
      <c r="DQ23" s="14">
        <v>40.485915712000001</v>
      </c>
      <c r="DR23" s="14">
        <v>22.697498871999997</v>
      </c>
      <c r="DS23" s="14">
        <v>51.083705132000006</v>
      </c>
      <c r="DT23" s="14">
        <v>128.78992062100002</v>
      </c>
      <c r="DU23" s="14">
        <v>78.406418392999996</v>
      </c>
      <c r="DV23" s="14">
        <v>49.132134301000001</v>
      </c>
      <c r="DW23" s="14">
        <v>43.808636014000001</v>
      </c>
      <c r="DX23" s="14">
        <v>116.85790529999998</v>
      </c>
      <c r="DY23" s="14">
        <v>74.831581682999996</v>
      </c>
      <c r="DZ23" s="14">
        <v>46.926654315999997</v>
      </c>
      <c r="EA23" s="14">
        <v>90.040259509999998</v>
      </c>
      <c r="EB23" s="14">
        <v>45.279967032999998</v>
      </c>
      <c r="EC23" s="14">
        <v>91.449044753999999</v>
      </c>
      <c r="ED23" s="14">
        <v>15.033192479</v>
      </c>
      <c r="EE23" s="14">
        <v>107.135740951</v>
      </c>
      <c r="EF23" s="14">
        <v>71.992958162999997</v>
      </c>
      <c r="EG23" s="14">
        <v>39.959781548000002</v>
      </c>
      <c r="EH23" s="14">
        <v>86.094032249999998</v>
      </c>
      <c r="EI23" s="14">
        <v>33.662481792000001</v>
      </c>
      <c r="EJ23" s="14">
        <v>81.182797106999985</v>
      </c>
      <c r="EK23" s="14">
        <v>59.452955418999998</v>
      </c>
      <c r="EL23" s="14">
        <v>94.504540947999999</v>
      </c>
      <c r="EM23" s="14">
        <v>55.090986852</v>
      </c>
      <c r="EN23" s="14">
        <v>54.398406482000006</v>
      </c>
      <c r="EO23" s="14">
        <v>138.819758216</v>
      </c>
      <c r="EP23" s="14">
        <v>31.765201781999995</v>
      </c>
      <c r="EQ23" s="14">
        <v>48.825842010999999</v>
      </c>
      <c r="ER23" s="14">
        <v>87.915436626000016</v>
      </c>
      <c r="ES23" s="14">
        <v>52.165825288000001</v>
      </c>
      <c r="ET23" s="14">
        <v>60.463753820000001</v>
      </c>
      <c r="EU23" s="14">
        <v>66.014234647000009</v>
      </c>
      <c r="EV23" s="14">
        <v>56.934087713999993</v>
      </c>
      <c r="EW23" s="14">
        <v>73.249204246000005</v>
      </c>
      <c r="EX23" s="14">
        <v>53.307322968999998</v>
      </c>
      <c r="EY23" s="14">
        <v>65.183307350000007</v>
      </c>
      <c r="EZ23" s="14">
        <v>90.365363478000006</v>
      </c>
      <c r="FA23" s="14">
        <v>279.90205959899998</v>
      </c>
      <c r="FB23" s="14">
        <v>13.494319379999999</v>
      </c>
      <c r="FC23" s="14">
        <v>52.092394545999994</v>
      </c>
      <c r="FD23" s="14">
        <v>102.73879465099999</v>
      </c>
      <c r="FE23" s="14">
        <v>48.885389379999999</v>
      </c>
      <c r="FF23" s="14">
        <v>64.386862996999994</v>
      </c>
      <c r="FG23" s="14">
        <v>50.440711433000004</v>
      </c>
      <c r="FH23" s="14">
        <v>456.35314725800004</v>
      </c>
      <c r="FI23" s="14">
        <v>55.345629363</v>
      </c>
      <c r="FJ23" s="14">
        <v>59.059406286000005</v>
      </c>
      <c r="FK23" s="14">
        <v>59.482737897</v>
      </c>
      <c r="FL23" s="14">
        <v>68.544144566</v>
      </c>
      <c r="FM23" s="14">
        <v>82.973073048000003</v>
      </c>
      <c r="FN23" s="14">
        <v>40.606764815000005</v>
      </c>
      <c r="FO23" s="14">
        <v>51.697962661999995</v>
      </c>
      <c r="FP23" s="14">
        <v>68.211046581999994</v>
      </c>
      <c r="FQ23" s="14">
        <v>57.430151459000001</v>
      </c>
      <c r="FR23" s="14">
        <v>126.41993605</v>
      </c>
      <c r="FS23" s="14">
        <v>66.329034831999991</v>
      </c>
      <c r="FT23" s="14">
        <v>66.002604036000008</v>
      </c>
      <c r="FU23" s="14">
        <v>62.500304488000005</v>
      </c>
      <c r="FV23" s="14">
        <v>64.031650466000002</v>
      </c>
      <c r="FW23" s="14">
        <v>65.56997447000002</v>
      </c>
      <c r="FX23" s="14">
        <v>62.747802608999997</v>
      </c>
      <c r="FY23" s="14">
        <v>85.522393813999997</v>
      </c>
      <c r="FZ23" s="14">
        <v>47.868066349999999</v>
      </c>
      <c r="GA23" s="14">
        <v>60.104376923999993</v>
      </c>
      <c r="GB23" s="6">
        <v>97.286823102</v>
      </c>
      <c r="GC23" s="6">
        <v>516.03500395600008</v>
      </c>
      <c r="GD23" s="6">
        <v>130.265084129</v>
      </c>
      <c r="GE23" s="6">
        <v>66.669540217999995</v>
      </c>
      <c r="GF23" s="6">
        <v>77.039109077999996</v>
      </c>
      <c r="GG23" s="6">
        <v>73.288075731000006</v>
      </c>
      <c r="GH23" s="6">
        <v>99.423551892999996</v>
      </c>
      <c r="GI23" s="6">
        <v>67.415896836999991</v>
      </c>
      <c r="GJ23" s="6">
        <v>66.569947692</v>
      </c>
      <c r="GK23" s="6">
        <v>169.35909274599999</v>
      </c>
      <c r="GL23" s="7">
        <v>52.031245059</v>
      </c>
      <c r="GM23" s="7">
        <v>76.940579399000001</v>
      </c>
      <c r="GN23" s="7">
        <v>100.16844482600001</v>
      </c>
      <c r="GO23" s="7">
        <v>101.39704252100002</v>
      </c>
      <c r="GP23" s="7">
        <v>83.094521419999992</v>
      </c>
      <c r="GQ23" s="7">
        <v>91.592393697999995</v>
      </c>
      <c r="GR23" s="7">
        <v>96.415688990000007</v>
      </c>
      <c r="GS23" s="7">
        <v>87.492364181999989</v>
      </c>
      <c r="GT23" s="7">
        <v>88.525746821000013</v>
      </c>
      <c r="GU23" s="7">
        <v>100.43581452100001</v>
      </c>
      <c r="GV23" s="7">
        <v>242.15037158600001</v>
      </c>
      <c r="GW23" s="7">
        <v>147.24209699900001</v>
      </c>
      <c r="GX23" s="158">
        <v>58.044035133000008</v>
      </c>
      <c r="GY23" s="158">
        <v>100.410385918</v>
      </c>
      <c r="GZ23" s="158">
        <v>117.557764107</v>
      </c>
      <c r="HA23" s="158">
        <v>78.074444397999997</v>
      </c>
      <c r="HB23" s="158">
        <v>81.076717403000004</v>
      </c>
      <c r="HC23" s="158">
        <v>68.380724942000001</v>
      </c>
      <c r="HD23" s="158">
        <v>79.057577239000011</v>
      </c>
      <c r="HE23" s="158">
        <v>88.219147158000013</v>
      </c>
      <c r="HF23" s="158">
        <v>84.596978523000004</v>
      </c>
      <c r="HG23" s="158">
        <v>91.805440269000002</v>
      </c>
      <c r="HH23" s="158">
        <v>84.731197627</v>
      </c>
      <c r="HI23" s="158">
        <v>127.475163768</v>
      </c>
      <c r="HJ23" s="163">
        <v>67.485136669999989</v>
      </c>
      <c r="HK23" s="163">
        <v>99.048260083999992</v>
      </c>
      <c r="HL23" s="163">
        <v>215.72061248700004</v>
      </c>
      <c r="HM23" s="163">
        <v>75.282958014999991</v>
      </c>
      <c r="HN23" s="163">
        <v>77.34978315299999</v>
      </c>
      <c r="HO23" s="163">
        <v>236.188731456</v>
      </c>
      <c r="HP23" s="163">
        <v>87.420205406999997</v>
      </c>
      <c r="HQ23" s="163">
        <v>102.708290968</v>
      </c>
      <c r="HR23" s="163">
        <v>99.644892929000008</v>
      </c>
      <c r="HS23" s="163">
        <v>86.381802739000008</v>
      </c>
      <c r="HT23" s="163">
        <v>96.406636575000007</v>
      </c>
      <c r="HU23" s="163">
        <v>198.93146722999998</v>
      </c>
      <c r="HV23" s="163">
        <v>62.932393820999998</v>
      </c>
      <c r="HW23" s="163">
        <v>82.60947037199999</v>
      </c>
      <c r="HX23" s="163">
        <v>112.542139237</v>
      </c>
      <c r="HY23" s="163">
        <v>96.839601072999983</v>
      </c>
      <c r="HZ23" s="163">
        <v>90.012973974000005</v>
      </c>
      <c r="IA23" s="163">
        <v>98.020326653999987</v>
      </c>
      <c r="IB23" s="163">
        <v>95.582703430000009</v>
      </c>
      <c r="IC23" s="163">
        <v>89.712094755999999</v>
      </c>
      <c r="ID23" s="163">
        <v>91.359270210999995</v>
      </c>
      <c r="IE23" s="163">
        <v>157.54816883399999</v>
      </c>
      <c r="IF23" s="163">
        <v>218.00633833200001</v>
      </c>
      <c r="IG23" s="163">
        <v>107.342332588</v>
      </c>
      <c r="IH23" s="158">
        <v>72.084184849999986</v>
      </c>
      <c r="II23" s="158">
        <v>162.73399206100001</v>
      </c>
      <c r="IJ23" s="158">
        <v>112.564480199</v>
      </c>
      <c r="IK23" s="158">
        <v>107.96122883199999</v>
      </c>
      <c r="IL23" s="158">
        <v>110.49958757600001</v>
      </c>
      <c r="IM23" s="158">
        <v>142.31884875599999</v>
      </c>
      <c r="IN23" s="158">
        <v>102.59623418500001</v>
      </c>
      <c r="IO23" s="158"/>
      <c r="IP23" s="158"/>
      <c r="IQ23" s="158"/>
      <c r="IR23" s="158"/>
      <c r="IS23" s="158"/>
    </row>
    <row r="24" spans="1:253" x14ac:dyDescent="0.25">
      <c r="A24" s="13" t="s">
        <v>14</v>
      </c>
      <c r="B24" s="14">
        <v>0</v>
      </c>
      <c r="C24" s="14">
        <v>0</v>
      </c>
      <c r="D24" s="14">
        <v>0</v>
      </c>
      <c r="E24" s="14">
        <v>0</v>
      </c>
      <c r="F24" s="14">
        <v>2.7269999999999999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2.9790000000000001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4.5</v>
      </c>
      <c r="X24" s="14">
        <v>5.6152144719999999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158">
        <v>0</v>
      </c>
      <c r="GY24" s="158">
        <v>0</v>
      </c>
      <c r="GZ24" s="158">
        <v>0</v>
      </c>
      <c r="HA24" s="158">
        <v>0</v>
      </c>
      <c r="HB24" s="158">
        <v>0</v>
      </c>
      <c r="HC24" s="158">
        <v>0</v>
      </c>
      <c r="HD24" s="158">
        <v>0</v>
      </c>
      <c r="HE24" s="158">
        <v>0</v>
      </c>
      <c r="HF24" s="158">
        <v>0</v>
      </c>
      <c r="HG24" s="158">
        <v>0</v>
      </c>
      <c r="HH24" s="158">
        <v>0</v>
      </c>
      <c r="HI24" s="158">
        <v>0</v>
      </c>
      <c r="HJ24" s="163">
        <v>0</v>
      </c>
      <c r="HK24" s="163">
        <v>0</v>
      </c>
      <c r="HL24" s="163">
        <v>0</v>
      </c>
      <c r="HM24" s="163">
        <v>0</v>
      </c>
      <c r="HN24" s="163">
        <v>0</v>
      </c>
      <c r="HO24" s="163">
        <v>0</v>
      </c>
      <c r="HP24" s="163">
        <v>0</v>
      </c>
      <c r="HQ24" s="163">
        <v>0</v>
      </c>
      <c r="HR24" s="163">
        <v>0</v>
      </c>
      <c r="HS24" s="163">
        <v>0</v>
      </c>
      <c r="HT24" s="163">
        <v>0</v>
      </c>
      <c r="HU24" s="163">
        <v>0</v>
      </c>
      <c r="HV24" s="163">
        <v>0</v>
      </c>
      <c r="HW24" s="163">
        <v>0</v>
      </c>
      <c r="HX24" s="163">
        <v>0</v>
      </c>
      <c r="HY24" s="163">
        <v>0</v>
      </c>
      <c r="HZ24" s="163">
        <v>0</v>
      </c>
      <c r="IA24" s="163">
        <v>0</v>
      </c>
      <c r="IB24" s="163">
        <v>0</v>
      </c>
      <c r="IC24" s="163">
        <v>0</v>
      </c>
      <c r="ID24" s="163">
        <v>0</v>
      </c>
      <c r="IE24" s="163">
        <v>0</v>
      </c>
      <c r="IF24" s="163">
        <v>0</v>
      </c>
      <c r="IG24" s="163">
        <v>0</v>
      </c>
      <c r="IH24" s="158">
        <v>0</v>
      </c>
      <c r="II24" s="158">
        <v>0</v>
      </c>
      <c r="IJ24" s="158">
        <v>0</v>
      </c>
      <c r="IK24" s="158">
        <v>0</v>
      </c>
      <c r="IL24" s="158">
        <v>0</v>
      </c>
      <c r="IM24" s="158">
        <v>0</v>
      </c>
      <c r="IN24" s="158">
        <v>0</v>
      </c>
      <c r="IO24" s="158"/>
      <c r="IP24" s="158"/>
      <c r="IQ24" s="158"/>
      <c r="IR24" s="158"/>
      <c r="IS24" s="158"/>
    </row>
    <row r="25" spans="1:253" s="16" customFormat="1" ht="14.25" x14ac:dyDescent="0.2">
      <c r="A25" s="10" t="s">
        <v>17</v>
      </c>
      <c r="B25" s="11">
        <v>113.630504328</v>
      </c>
      <c r="C25" s="11">
        <v>131.98771506100002</v>
      </c>
      <c r="D25" s="11">
        <v>134.808571849</v>
      </c>
      <c r="E25" s="11">
        <v>139.13881473800001</v>
      </c>
      <c r="F25" s="11">
        <v>118.052011599</v>
      </c>
      <c r="G25" s="11">
        <v>122.69466571199999</v>
      </c>
      <c r="H25" s="11">
        <v>118.139360371</v>
      </c>
      <c r="I25" s="11">
        <v>189.401053692</v>
      </c>
      <c r="J25" s="11">
        <v>129.62587404100003</v>
      </c>
      <c r="K25" s="11">
        <v>120.307125277</v>
      </c>
      <c r="L25" s="11">
        <v>152.39237801899998</v>
      </c>
      <c r="M25" s="11">
        <v>386.24691998399999</v>
      </c>
      <c r="N25" s="11">
        <v>52.085820081000008</v>
      </c>
      <c r="O25" s="11">
        <v>180.97125496700005</v>
      </c>
      <c r="P25" s="11">
        <v>141.54436675700001</v>
      </c>
      <c r="Q25" s="11">
        <v>145.662793169</v>
      </c>
      <c r="R25" s="11">
        <v>216.72008354100001</v>
      </c>
      <c r="S25" s="11">
        <v>130.88153646900003</v>
      </c>
      <c r="T25" s="11">
        <v>241.27570653000001</v>
      </c>
      <c r="U25" s="11">
        <v>195.03718928699996</v>
      </c>
      <c r="V25" s="11">
        <v>189.95984375400002</v>
      </c>
      <c r="W25" s="11">
        <v>179.39263425799999</v>
      </c>
      <c r="X25" s="11">
        <v>162.766750739</v>
      </c>
      <c r="Y25" s="11">
        <v>210.548257777</v>
      </c>
      <c r="Z25" s="11">
        <v>157.24128826399999</v>
      </c>
      <c r="AA25" s="11">
        <v>184.00219447500001</v>
      </c>
      <c r="AB25" s="11">
        <v>267.81663172899999</v>
      </c>
      <c r="AC25" s="11">
        <v>152.86230895699998</v>
      </c>
      <c r="AD25" s="11">
        <v>113.72456269599999</v>
      </c>
      <c r="AE25" s="11">
        <v>224.40414269600001</v>
      </c>
      <c r="AF25" s="11">
        <v>165.40550001000003</v>
      </c>
      <c r="AG25" s="11">
        <v>179.36220695999998</v>
      </c>
      <c r="AH25" s="11">
        <v>170.259978037</v>
      </c>
      <c r="AI25" s="11">
        <v>173.455669417</v>
      </c>
      <c r="AJ25" s="11">
        <v>175.97657065299998</v>
      </c>
      <c r="AK25" s="11">
        <v>219.19505763099997</v>
      </c>
      <c r="AL25" s="11">
        <v>293.74087317499999</v>
      </c>
      <c r="AM25" s="11">
        <v>168.54513406000001</v>
      </c>
      <c r="AN25" s="11">
        <v>198.97524850899998</v>
      </c>
      <c r="AO25" s="11">
        <v>167.23673725499998</v>
      </c>
      <c r="AP25" s="11">
        <v>228.53192052499998</v>
      </c>
      <c r="AQ25" s="11">
        <v>170.71681405199999</v>
      </c>
      <c r="AR25" s="11">
        <v>174.36665583300001</v>
      </c>
      <c r="AS25" s="11">
        <v>175.38192276699999</v>
      </c>
      <c r="AT25" s="11">
        <v>304.05168931500003</v>
      </c>
      <c r="AU25" s="11">
        <v>204.20259481399998</v>
      </c>
      <c r="AV25" s="11">
        <v>165.52956097800001</v>
      </c>
      <c r="AW25" s="11">
        <v>173.834553078</v>
      </c>
      <c r="AX25" s="11">
        <v>168.89963798799999</v>
      </c>
      <c r="AY25" s="11">
        <v>162.24444092299998</v>
      </c>
      <c r="AZ25" s="11">
        <v>299.03985374600001</v>
      </c>
      <c r="BA25" s="11">
        <v>158.109942082</v>
      </c>
      <c r="BB25" s="11">
        <v>320.04704457400004</v>
      </c>
      <c r="BC25" s="11">
        <v>168.73679645699997</v>
      </c>
      <c r="BD25" s="11">
        <v>191.274087958</v>
      </c>
      <c r="BE25" s="11">
        <v>228.49980936400001</v>
      </c>
      <c r="BF25" s="11">
        <v>195.252746747</v>
      </c>
      <c r="BG25" s="11">
        <v>313.97378919300002</v>
      </c>
      <c r="BH25" s="11">
        <v>201.18896906400002</v>
      </c>
      <c r="BI25" s="11">
        <v>180.41489984400002</v>
      </c>
      <c r="BJ25" s="11">
        <v>164.82443842599997</v>
      </c>
      <c r="BK25" s="11">
        <v>245.27846418200002</v>
      </c>
      <c r="BL25" s="11">
        <v>209.56788986500001</v>
      </c>
      <c r="BM25" s="11">
        <v>186.904454216</v>
      </c>
      <c r="BN25" s="11">
        <v>169.95492316100001</v>
      </c>
      <c r="BO25" s="11">
        <v>182.33052323200002</v>
      </c>
      <c r="BP25" s="11">
        <v>110.211405313</v>
      </c>
      <c r="BQ25" s="11">
        <v>209.93704395999998</v>
      </c>
      <c r="BR25" s="11">
        <v>151.67448321400002</v>
      </c>
      <c r="BS25" s="11">
        <v>174.76723291599998</v>
      </c>
      <c r="BT25" s="11">
        <v>357.54797519200002</v>
      </c>
      <c r="BU25" s="11">
        <v>283.96314831000007</v>
      </c>
      <c r="BV25" s="11">
        <v>329.36675647699997</v>
      </c>
      <c r="BW25" s="11">
        <v>209.27352188999998</v>
      </c>
      <c r="BX25" s="11">
        <v>196.26218577799997</v>
      </c>
      <c r="BY25" s="11">
        <v>277.64095457299999</v>
      </c>
      <c r="BZ25" s="11">
        <v>207.93082158599998</v>
      </c>
      <c r="CA25" s="11">
        <v>193.11205441900003</v>
      </c>
      <c r="CB25" s="11">
        <v>272.95113968499999</v>
      </c>
      <c r="CC25" s="11">
        <v>201.86269754300002</v>
      </c>
      <c r="CD25" s="11">
        <v>193.90484871100003</v>
      </c>
      <c r="CE25" s="11">
        <v>235.06068126299999</v>
      </c>
      <c r="CF25" s="11">
        <v>274.31377087300001</v>
      </c>
      <c r="CG25" s="11">
        <v>300.513055313</v>
      </c>
      <c r="CH25" s="11">
        <v>258.79575985099996</v>
      </c>
      <c r="CI25" s="11">
        <v>253.65632142899997</v>
      </c>
      <c r="CJ25" s="11">
        <v>173.887277485</v>
      </c>
      <c r="CK25" s="11">
        <v>156.89708526700002</v>
      </c>
      <c r="CL25" s="11">
        <v>256.05154222100003</v>
      </c>
      <c r="CM25" s="11">
        <v>198.397496526</v>
      </c>
      <c r="CN25" s="11">
        <v>181.75282952800001</v>
      </c>
      <c r="CO25" s="11">
        <v>174.138878546</v>
      </c>
      <c r="CP25" s="11">
        <v>194.34818791699999</v>
      </c>
      <c r="CQ25" s="11">
        <v>196.51867869599999</v>
      </c>
      <c r="CR25" s="11">
        <v>325.24953545700004</v>
      </c>
      <c r="CS25" s="11">
        <v>319.14713005300007</v>
      </c>
      <c r="CT25" s="11">
        <v>273.14846272099999</v>
      </c>
      <c r="CU25" s="11">
        <v>513.63882895699999</v>
      </c>
      <c r="CV25" s="11">
        <v>178.94347474</v>
      </c>
      <c r="CW25" s="11">
        <v>170.14392551299997</v>
      </c>
      <c r="CX25" s="11">
        <v>249.97222818299997</v>
      </c>
      <c r="CY25" s="11">
        <v>174.373205996</v>
      </c>
      <c r="CZ25" s="11">
        <v>186.60234787699997</v>
      </c>
      <c r="DA25" s="11">
        <v>216.99606398999993</v>
      </c>
      <c r="DB25" s="11">
        <v>184.46789860600001</v>
      </c>
      <c r="DC25" s="11">
        <v>446.12906698800003</v>
      </c>
      <c r="DD25" s="11">
        <v>218.78273874799999</v>
      </c>
      <c r="DE25" s="11">
        <v>240.71619155299999</v>
      </c>
      <c r="DF25" s="11">
        <v>478.81329197999992</v>
      </c>
      <c r="DG25" s="11">
        <v>269.22506566300007</v>
      </c>
      <c r="DH25" s="11">
        <v>345.737565442</v>
      </c>
      <c r="DI25" s="11">
        <v>261.01978978400001</v>
      </c>
      <c r="DJ25" s="11">
        <v>296.86359595200008</v>
      </c>
      <c r="DK25" s="11">
        <v>314.94293884499996</v>
      </c>
      <c r="DL25" s="11">
        <v>296.18329521500004</v>
      </c>
      <c r="DM25" s="11">
        <v>280.493114306</v>
      </c>
      <c r="DN25" s="11">
        <v>339.29707723399997</v>
      </c>
      <c r="DO25" s="11">
        <v>308.35428809699999</v>
      </c>
      <c r="DP25" s="11">
        <v>293.03221290099998</v>
      </c>
      <c r="DQ25" s="11">
        <v>364.97008287599988</v>
      </c>
      <c r="DR25" s="11">
        <v>432.35879525799999</v>
      </c>
      <c r="DS25" s="11">
        <v>329.04294591199999</v>
      </c>
      <c r="DT25" s="11">
        <v>336.92671297800001</v>
      </c>
      <c r="DU25" s="11">
        <v>364.03135634900008</v>
      </c>
      <c r="DV25" s="11">
        <v>310.61885941900005</v>
      </c>
      <c r="DW25" s="11">
        <v>310.49204088300002</v>
      </c>
      <c r="DX25" s="11">
        <v>327.46212506399996</v>
      </c>
      <c r="DY25" s="11">
        <v>317.43700291500005</v>
      </c>
      <c r="DZ25" s="11">
        <v>313.75831015900002</v>
      </c>
      <c r="EA25" s="11">
        <v>302.226580883</v>
      </c>
      <c r="EB25" s="11">
        <v>304.11331756800001</v>
      </c>
      <c r="EC25" s="11">
        <v>346.13032409099998</v>
      </c>
      <c r="ED25" s="11">
        <v>345.03709166300001</v>
      </c>
      <c r="EE25" s="11">
        <v>181.10179829099997</v>
      </c>
      <c r="EF25" s="11">
        <v>245.49737773400003</v>
      </c>
      <c r="EG25" s="11">
        <v>289.15946208399998</v>
      </c>
      <c r="EH25" s="11">
        <v>650.11880519700003</v>
      </c>
      <c r="EI25" s="11">
        <v>239.57232465199996</v>
      </c>
      <c r="EJ25" s="11">
        <v>345.38801037999997</v>
      </c>
      <c r="EK25" s="11">
        <v>237.19826306000004</v>
      </c>
      <c r="EL25" s="11">
        <v>446.73105954700009</v>
      </c>
      <c r="EM25" s="11">
        <v>247.967557621</v>
      </c>
      <c r="EN25" s="11">
        <v>222.89625476099999</v>
      </c>
      <c r="EO25" s="11">
        <v>367.59392071600001</v>
      </c>
      <c r="EP25" s="11">
        <v>324.15694431599997</v>
      </c>
      <c r="EQ25" s="11">
        <v>407.45420877200002</v>
      </c>
      <c r="ER25" s="11">
        <v>268.19275110200005</v>
      </c>
      <c r="ES25" s="11">
        <v>288.366027884</v>
      </c>
      <c r="ET25" s="11">
        <v>720.326480339</v>
      </c>
      <c r="EU25" s="11">
        <v>560.685767328</v>
      </c>
      <c r="EV25" s="11">
        <v>279.21450620700006</v>
      </c>
      <c r="EW25" s="11">
        <v>457.11884443900004</v>
      </c>
      <c r="EX25" s="11">
        <v>308.91190674000001</v>
      </c>
      <c r="EY25" s="11">
        <v>348.36850445399995</v>
      </c>
      <c r="EZ25" s="11">
        <v>480.92015148600007</v>
      </c>
      <c r="FA25" s="11">
        <v>727.94322301899979</v>
      </c>
      <c r="FB25" s="11">
        <v>442.91661808499993</v>
      </c>
      <c r="FC25" s="11">
        <v>559.11778084399998</v>
      </c>
      <c r="FD25" s="11">
        <v>304.48585934900001</v>
      </c>
      <c r="FE25" s="11">
        <v>277.24596907999995</v>
      </c>
      <c r="FF25" s="11">
        <v>395.21711391299993</v>
      </c>
      <c r="FG25" s="11">
        <v>390.87020019400001</v>
      </c>
      <c r="FH25" s="11">
        <v>-10.19961205200002</v>
      </c>
      <c r="FI25" s="11">
        <v>896.028685892</v>
      </c>
      <c r="FJ25" s="11">
        <v>538.64958829500006</v>
      </c>
      <c r="FK25" s="11">
        <v>512.83278328900008</v>
      </c>
      <c r="FL25" s="11">
        <v>585.25816638799995</v>
      </c>
      <c r="FM25" s="11">
        <v>746.47687185100006</v>
      </c>
      <c r="FN25" s="11">
        <v>418.96138073900005</v>
      </c>
      <c r="FO25" s="11">
        <v>386.87058325600003</v>
      </c>
      <c r="FP25" s="11">
        <v>605.14545195400001</v>
      </c>
      <c r="FQ25" s="11">
        <v>289.91070412800002</v>
      </c>
      <c r="FR25" s="11">
        <v>377.71552659900004</v>
      </c>
      <c r="FS25" s="11">
        <v>442.29352348700002</v>
      </c>
      <c r="FT25" s="11">
        <v>454.48987803999995</v>
      </c>
      <c r="FU25" s="11">
        <v>540.77147939299994</v>
      </c>
      <c r="FV25" s="11">
        <v>454.09506691899998</v>
      </c>
      <c r="FW25" s="11">
        <v>405.30382127000007</v>
      </c>
      <c r="FX25" s="11">
        <v>427.88925109199999</v>
      </c>
      <c r="FY25" s="11">
        <v>1004.9312945460001</v>
      </c>
      <c r="FZ25" s="11">
        <v>358.47579479299998</v>
      </c>
      <c r="GA25" s="11">
        <v>414.446051533</v>
      </c>
      <c r="GB25" s="6">
        <v>406.52045029200002</v>
      </c>
      <c r="GC25" s="6">
        <v>460.50405505899994</v>
      </c>
      <c r="GD25" s="6">
        <v>476.49511782499997</v>
      </c>
      <c r="GE25" s="6">
        <v>528.36471996</v>
      </c>
      <c r="GF25" s="6">
        <v>459.70692191400002</v>
      </c>
      <c r="GG25" s="6">
        <v>441.16698253999999</v>
      </c>
      <c r="GH25" s="6">
        <v>380.22220279899994</v>
      </c>
      <c r="GI25" s="6">
        <v>465.89537272599995</v>
      </c>
      <c r="GJ25" s="6">
        <v>533.45595250100007</v>
      </c>
      <c r="GK25" s="6">
        <v>610.59890744699999</v>
      </c>
      <c r="GL25" s="7">
        <v>742.73578027299993</v>
      </c>
      <c r="GM25" s="7">
        <v>671.00070135700003</v>
      </c>
      <c r="GN25" s="7">
        <v>426.40174358799999</v>
      </c>
      <c r="GO25" s="7">
        <v>683.94375792500011</v>
      </c>
      <c r="GP25" s="7">
        <v>460.25732185499999</v>
      </c>
      <c r="GQ25" s="7">
        <v>461.20769405999999</v>
      </c>
      <c r="GR25" s="7">
        <v>499.74467089300003</v>
      </c>
      <c r="GS25" s="7">
        <v>413.77887673800001</v>
      </c>
      <c r="GT25" s="7">
        <v>413.65754296900008</v>
      </c>
      <c r="GU25" s="7">
        <v>486.25675127999995</v>
      </c>
      <c r="GV25" s="7">
        <v>441.23859421300006</v>
      </c>
      <c r="GW25" s="7">
        <v>704.45112254599997</v>
      </c>
      <c r="GX25" s="158">
        <v>316.41098610999995</v>
      </c>
      <c r="GY25" s="158">
        <v>488.90175869000001</v>
      </c>
      <c r="GZ25" s="158">
        <v>835.38307447199998</v>
      </c>
      <c r="HA25" s="158">
        <v>350.60397989000001</v>
      </c>
      <c r="HB25" s="158">
        <v>349.57777744100002</v>
      </c>
      <c r="HC25" s="158">
        <v>402.65507005199999</v>
      </c>
      <c r="HD25" s="158">
        <v>443.86346516499998</v>
      </c>
      <c r="HE25" s="158">
        <v>705.72035406400005</v>
      </c>
      <c r="HF25" s="158">
        <v>433.04176343400002</v>
      </c>
      <c r="HG25" s="158">
        <v>465.78194120199998</v>
      </c>
      <c r="HH25" s="158">
        <v>442.24062086200007</v>
      </c>
      <c r="HI25" s="158">
        <v>634.87865578100002</v>
      </c>
      <c r="HJ25" s="163">
        <v>796.14211835899994</v>
      </c>
      <c r="HK25" s="163">
        <v>424.83907140100001</v>
      </c>
      <c r="HL25" s="163">
        <v>378.938332753</v>
      </c>
      <c r="HM25" s="163">
        <v>417.79623360799997</v>
      </c>
      <c r="HN25" s="163">
        <v>376.43770936800001</v>
      </c>
      <c r="HO25" s="163">
        <v>512.50114119099999</v>
      </c>
      <c r="HP25" s="163">
        <v>453.59931008400008</v>
      </c>
      <c r="HQ25" s="163">
        <v>398.97187653700001</v>
      </c>
      <c r="HR25" s="163">
        <v>492.66348668699999</v>
      </c>
      <c r="HS25" s="163">
        <v>433.04462822500005</v>
      </c>
      <c r="HT25" s="163">
        <v>432.14918380800003</v>
      </c>
      <c r="HU25" s="163">
        <v>965.86264640099989</v>
      </c>
      <c r="HV25" s="163">
        <v>407.30629635500003</v>
      </c>
      <c r="HW25" s="163">
        <v>359.80066432400002</v>
      </c>
      <c r="HX25" s="163">
        <v>554.27535932199999</v>
      </c>
      <c r="HY25" s="163">
        <v>493.12158003299999</v>
      </c>
      <c r="HZ25" s="163">
        <v>501.89858613199999</v>
      </c>
      <c r="IA25" s="163">
        <v>477.91873445300001</v>
      </c>
      <c r="IB25" s="163">
        <v>451.70234350799996</v>
      </c>
      <c r="IC25" s="163">
        <v>455.95278287699995</v>
      </c>
      <c r="ID25" s="163">
        <v>526.04486080300001</v>
      </c>
      <c r="IE25" s="163">
        <v>462.29721838699999</v>
      </c>
      <c r="IF25" s="163">
        <v>466.32164651400001</v>
      </c>
      <c r="IG25" s="163">
        <v>768.18842342199991</v>
      </c>
      <c r="IH25" s="158">
        <v>491.91573394099998</v>
      </c>
      <c r="II25" s="158">
        <v>405.35622220900001</v>
      </c>
      <c r="IJ25" s="158">
        <v>530.69020682000007</v>
      </c>
      <c r="IK25" s="158">
        <v>447.28351804300002</v>
      </c>
      <c r="IL25" s="158">
        <v>465.37877187299995</v>
      </c>
      <c r="IM25" s="158">
        <v>661.96603222299996</v>
      </c>
      <c r="IN25" s="158">
        <v>662.17136747100005</v>
      </c>
      <c r="IO25" s="158"/>
      <c r="IP25" s="158"/>
      <c r="IQ25" s="158"/>
      <c r="IR25" s="158"/>
      <c r="IS25" s="158"/>
    </row>
    <row r="26" spans="1:253" x14ac:dyDescent="0.25">
      <c r="A26" s="13" t="s">
        <v>18</v>
      </c>
      <c r="B26" s="14">
        <v>103.509872464</v>
      </c>
      <c r="C26" s="14">
        <v>102.311026846</v>
      </c>
      <c r="D26" s="14">
        <v>111.069197923</v>
      </c>
      <c r="E26" s="14">
        <v>103.77506139700002</v>
      </c>
      <c r="F26" s="14">
        <v>98.083978583999993</v>
      </c>
      <c r="G26" s="14">
        <v>97.370391831999996</v>
      </c>
      <c r="H26" s="14">
        <v>92.792562555999993</v>
      </c>
      <c r="I26" s="14">
        <v>165.67483623699999</v>
      </c>
      <c r="J26" s="14">
        <v>97.216725214000007</v>
      </c>
      <c r="K26" s="14">
        <v>91.853893628000009</v>
      </c>
      <c r="L26" s="14">
        <v>97.574689965000005</v>
      </c>
      <c r="M26" s="14">
        <v>333.14788864100001</v>
      </c>
      <c r="N26" s="14">
        <v>36.987471860000007</v>
      </c>
      <c r="O26" s="14">
        <v>157.75455939800003</v>
      </c>
      <c r="P26" s="14">
        <v>112.851552184</v>
      </c>
      <c r="Q26" s="14">
        <v>93.405461857000006</v>
      </c>
      <c r="R26" s="14">
        <v>160.65645019199999</v>
      </c>
      <c r="S26" s="14">
        <v>99.826300925000027</v>
      </c>
      <c r="T26" s="14">
        <v>147.378987677</v>
      </c>
      <c r="U26" s="14">
        <v>133.60950618699999</v>
      </c>
      <c r="V26" s="14">
        <v>129.509312924</v>
      </c>
      <c r="W26" s="14">
        <v>124.117357985</v>
      </c>
      <c r="X26" s="14">
        <v>124.48862154199999</v>
      </c>
      <c r="Y26" s="14">
        <v>144.99837984200002</v>
      </c>
      <c r="Z26" s="14">
        <v>132.61935534</v>
      </c>
      <c r="AA26" s="14">
        <v>143.11409908900001</v>
      </c>
      <c r="AB26" s="14">
        <v>226.193372047</v>
      </c>
      <c r="AC26" s="14">
        <v>114.347354041</v>
      </c>
      <c r="AD26" s="14">
        <v>76.373453226999985</v>
      </c>
      <c r="AE26" s="14">
        <v>177.77280826000001</v>
      </c>
      <c r="AF26" s="14">
        <v>130.39323271500001</v>
      </c>
      <c r="AG26" s="14">
        <v>127.273402511</v>
      </c>
      <c r="AH26" s="14">
        <v>133.011837972</v>
      </c>
      <c r="AI26" s="14">
        <v>130.24539210899999</v>
      </c>
      <c r="AJ26" s="14">
        <v>124.21805501599999</v>
      </c>
      <c r="AK26" s="14">
        <v>146.98241132199996</v>
      </c>
      <c r="AL26" s="14">
        <v>127.20284897800001</v>
      </c>
      <c r="AM26" s="14">
        <v>138.428470017</v>
      </c>
      <c r="AN26" s="14">
        <v>152.60563170099999</v>
      </c>
      <c r="AO26" s="14">
        <v>133.30583867499999</v>
      </c>
      <c r="AP26" s="14">
        <v>186.981588386</v>
      </c>
      <c r="AQ26" s="14">
        <v>133.52607877299999</v>
      </c>
      <c r="AR26" s="14">
        <v>133.447426949</v>
      </c>
      <c r="AS26" s="14">
        <v>135.12941237799998</v>
      </c>
      <c r="AT26" s="14">
        <v>101.137346545</v>
      </c>
      <c r="AU26" s="14">
        <v>166.027257228</v>
      </c>
      <c r="AV26" s="14">
        <v>134.434776599</v>
      </c>
      <c r="AW26" s="14">
        <v>125.46427868399999</v>
      </c>
      <c r="AX26" s="14">
        <v>125.630472833</v>
      </c>
      <c r="AY26" s="14">
        <v>129.30132609399999</v>
      </c>
      <c r="AZ26" s="14">
        <v>141.66639696399997</v>
      </c>
      <c r="BA26" s="14">
        <v>124.70670289700001</v>
      </c>
      <c r="BB26" s="14">
        <v>138.91580661200001</v>
      </c>
      <c r="BC26" s="14">
        <v>136.10656183699999</v>
      </c>
      <c r="BD26" s="14">
        <v>138.561543411</v>
      </c>
      <c r="BE26" s="14">
        <v>143.38268078600001</v>
      </c>
      <c r="BF26" s="14">
        <v>135.32658544700001</v>
      </c>
      <c r="BG26" s="14">
        <v>127.74598087700001</v>
      </c>
      <c r="BH26" s="14">
        <v>132.69350211300002</v>
      </c>
      <c r="BI26" s="14">
        <v>131.36097426500001</v>
      </c>
      <c r="BJ26" s="14">
        <v>124.29279534599998</v>
      </c>
      <c r="BK26" s="14">
        <v>155.40048926700001</v>
      </c>
      <c r="BL26" s="14">
        <v>125.43068324800001</v>
      </c>
      <c r="BM26" s="14">
        <v>109.10566680800001</v>
      </c>
      <c r="BN26" s="14">
        <v>115.01089782000001</v>
      </c>
      <c r="BO26" s="14">
        <v>109.644924328</v>
      </c>
      <c r="BP26" s="14">
        <v>63.603026559999996</v>
      </c>
      <c r="BQ26" s="14">
        <v>161.53468262899997</v>
      </c>
      <c r="BR26" s="14">
        <v>110.84731504000001</v>
      </c>
      <c r="BS26" s="14">
        <v>130.416506513</v>
      </c>
      <c r="BT26" s="14">
        <v>128.89873426099999</v>
      </c>
      <c r="BU26" s="14">
        <v>136.74718066899999</v>
      </c>
      <c r="BV26" s="14">
        <v>131.29135763100001</v>
      </c>
      <c r="BW26" s="14">
        <v>134.113810629</v>
      </c>
      <c r="BX26" s="14">
        <v>146.60744326399998</v>
      </c>
      <c r="BY26" s="14">
        <v>147.96846271500002</v>
      </c>
      <c r="BZ26" s="14">
        <v>158.65832806799997</v>
      </c>
      <c r="CA26" s="14">
        <v>151.33149212900003</v>
      </c>
      <c r="CB26" s="14">
        <v>143.66792988999998</v>
      </c>
      <c r="CC26" s="14">
        <v>144.82165932500001</v>
      </c>
      <c r="CD26" s="14">
        <v>152.43160375300005</v>
      </c>
      <c r="CE26" s="14">
        <v>154.688245188</v>
      </c>
      <c r="CF26" s="14">
        <v>140.976352988</v>
      </c>
      <c r="CG26" s="14">
        <v>133.562309062</v>
      </c>
      <c r="CH26" s="14">
        <v>223.42748803199999</v>
      </c>
      <c r="CI26" s="14">
        <v>213.20130730599999</v>
      </c>
      <c r="CJ26" s="14">
        <v>115.23003021599999</v>
      </c>
      <c r="CK26" s="14">
        <v>110.58039993100002</v>
      </c>
      <c r="CL26" s="14">
        <v>212.11671521200003</v>
      </c>
      <c r="CM26" s="14">
        <v>136.78779092099998</v>
      </c>
      <c r="CN26" s="14">
        <v>129.28493134200002</v>
      </c>
      <c r="CO26" s="14">
        <v>130.75711082999999</v>
      </c>
      <c r="CP26" s="14">
        <v>135.012325159</v>
      </c>
      <c r="CQ26" s="14">
        <v>134.39796266599998</v>
      </c>
      <c r="CR26" s="14">
        <v>268.785566399</v>
      </c>
      <c r="CS26" s="14">
        <v>236.97296763600002</v>
      </c>
      <c r="CT26" s="14">
        <v>244.53447503099997</v>
      </c>
      <c r="CU26" s="14">
        <v>476.07563918799997</v>
      </c>
      <c r="CV26" s="14">
        <v>124.223401509</v>
      </c>
      <c r="CW26" s="14">
        <v>119.64732043899998</v>
      </c>
      <c r="CX26" s="14">
        <v>179.61772145699999</v>
      </c>
      <c r="CY26" s="14">
        <v>106.251226743</v>
      </c>
      <c r="CZ26" s="14">
        <v>147.32441159699997</v>
      </c>
      <c r="DA26" s="14">
        <v>148.13102265799995</v>
      </c>
      <c r="DB26" s="14">
        <v>116.327608678</v>
      </c>
      <c r="DC26" s="14">
        <v>386.26528645300004</v>
      </c>
      <c r="DD26" s="14">
        <v>154.04329589299999</v>
      </c>
      <c r="DE26" s="14">
        <v>165.24921072199999</v>
      </c>
      <c r="DF26" s="14">
        <v>417.55242411599994</v>
      </c>
      <c r="DG26" s="14">
        <v>212.29722753500005</v>
      </c>
      <c r="DH26" s="14">
        <v>279.82923887700002</v>
      </c>
      <c r="DI26" s="14">
        <v>201.640455618</v>
      </c>
      <c r="DJ26" s="14">
        <v>231.82805769500004</v>
      </c>
      <c r="DK26" s="14">
        <v>262.56423475899999</v>
      </c>
      <c r="DL26" s="14">
        <v>243.67069292600002</v>
      </c>
      <c r="DM26" s="14">
        <v>225.952524047</v>
      </c>
      <c r="DN26" s="14">
        <v>227.23814140399998</v>
      </c>
      <c r="DO26" s="14">
        <v>213.53322403599998</v>
      </c>
      <c r="DP26" s="14">
        <v>223.62468890900001</v>
      </c>
      <c r="DQ26" s="14">
        <v>-182.57943684200004</v>
      </c>
      <c r="DR26" s="14">
        <v>269.28455922500001</v>
      </c>
      <c r="DS26" s="14">
        <v>239.481616836</v>
      </c>
      <c r="DT26" s="14">
        <v>160.22981779100002</v>
      </c>
      <c r="DU26" s="14">
        <v>148.81274115000002</v>
      </c>
      <c r="DV26" s="14">
        <v>188.58204103300002</v>
      </c>
      <c r="DW26" s="14">
        <v>191.71882998700002</v>
      </c>
      <c r="DX26" s="14">
        <v>213.06911094899999</v>
      </c>
      <c r="DY26" s="14">
        <v>194.774156514</v>
      </c>
      <c r="DZ26" s="14">
        <v>145.29750382099999</v>
      </c>
      <c r="EA26" s="14">
        <v>196.51909205300001</v>
      </c>
      <c r="EB26" s="14">
        <v>141.39346955700003</v>
      </c>
      <c r="EC26" s="14">
        <v>187.32502211699997</v>
      </c>
      <c r="ED26" s="14">
        <v>172.970337038</v>
      </c>
      <c r="EE26" s="14">
        <v>136.29498492599998</v>
      </c>
      <c r="EF26" s="14">
        <v>103.44824588</v>
      </c>
      <c r="EG26" s="14">
        <v>154.23141504899999</v>
      </c>
      <c r="EH26" s="14">
        <v>126.895710948</v>
      </c>
      <c r="EI26" s="14">
        <v>387.85252273399999</v>
      </c>
      <c r="EJ26" s="14">
        <v>150.077256764</v>
      </c>
      <c r="EK26" s="14">
        <v>174.16210158400003</v>
      </c>
      <c r="EL26" s="14">
        <v>119.60518304899999</v>
      </c>
      <c r="EM26" s="14">
        <v>284.07028914199998</v>
      </c>
      <c r="EN26" s="14">
        <v>91.037587370999987</v>
      </c>
      <c r="EO26" s="14">
        <v>228.02065392400002</v>
      </c>
      <c r="EP26" s="14">
        <v>67.963027139999994</v>
      </c>
      <c r="EQ26" s="14">
        <v>253.834045567</v>
      </c>
      <c r="ER26" s="14">
        <v>235.55579410299998</v>
      </c>
      <c r="ES26" s="14">
        <v>136.91918526999999</v>
      </c>
      <c r="ET26" s="14">
        <v>145.889976023</v>
      </c>
      <c r="EU26" s="14">
        <v>444.80027018799996</v>
      </c>
      <c r="EV26" s="14">
        <v>362.69703889200002</v>
      </c>
      <c r="EW26" s="14">
        <v>117.582479533</v>
      </c>
      <c r="EX26" s="14">
        <v>116.059602701</v>
      </c>
      <c r="EY26" s="14">
        <v>155.21409640300001</v>
      </c>
      <c r="EZ26" s="14">
        <v>133.17594105000001</v>
      </c>
      <c r="FA26" s="14">
        <v>340.69610669199994</v>
      </c>
      <c r="FB26" s="14">
        <v>129.98835607199999</v>
      </c>
      <c r="FC26" s="14">
        <v>363.58207566900001</v>
      </c>
      <c r="FD26" s="14">
        <v>161.905790798</v>
      </c>
      <c r="FE26" s="14">
        <v>169.17616313699997</v>
      </c>
      <c r="FF26" s="14">
        <v>228.46259368499997</v>
      </c>
      <c r="FG26" s="14">
        <v>165.93574208100003</v>
      </c>
      <c r="FH26" s="14">
        <v>200.55097390999998</v>
      </c>
      <c r="FI26" s="14">
        <v>184.93490219599997</v>
      </c>
      <c r="FJ26" s="14">
        <v>605.73881966400006</v>
      </c>
      <c r="FK26" s="14">
        <v>384.35341726100006</v>
      </c>
      <c r="FL26" s="14">
        <v>332.84763263199994</v>
      </c>
      <c r="FM26" s="14">
        <v>386.63339010700003</v>
      </c>
      <c r="FN26" s="14">
        <v>166.510639505</v>
      </c>
      <c r="FO26" s="14">
        <v>132.92309377300001</v>
      </c>
      <c r="FP26" s="14">
        <v>159.88406928500001</v>
      </c>
      <c r="FQ26" s="14">
        <v>243.39352095199999</v>
      </c>
      <c r="FR26" s="14">
        <v>308.34788832600003</v>
      </c>
      <c r="FS26" s="14">
        <v>235.76337535500002</v>
      </c>
      <c r="FT26" s="14">
        <v>231.289290204</v>
      </c>
      <c r="FU26" s="14">
        <v>212.42282495500001</v>
      </c>
      <c r="FV26" s="14">
        <v>216.90737862399999</v>
      </c>
      <c r="FW26" s="14">
        <v>187.75496795700005</v>
      </c>
      <c r="FX26" s="14">
        <v>142.44942563499998</v>
      </c>
      <c r="FY26" s="14">
        <v>520.89187569900014</v>
      </c>
      <c r="FZ26" s="14">
        <v>40.206919087999999</v>
      </c>
      <c r="GA26" s="14">
        <v>179.12443132700002</v>
      </c>
      <c r="GB26" s="6">
        <v>157.98233068800002</v>
      </c>
      <c r="GC26" s="6">
        <v>166.10985178300001</v>
      </c>
      <c r="GD26" s="6">
        <v>182.43766675199998</v>
      </c>
      <c r="GE26" s="6">
        <v>198.14203489300002</v>
      </c>
      <c r="GF26" s="6">
        <v>188.909547178</v>
      </c>
      <c r="GG26" s="6">
        <v>157.21878781200002</v>
      </c>
      <c r="GH26" s="6">
        <v>141.01429475099999</v>
      </c>
      <c r="GI26" s="6">
        <v>163.775277069</v>
      </c>
      <c r="GJ26" s="6">
        <v>205.176700872</v>
      </c>
      <c r="GK26" s="6">
        <v>181.09489931499999</v>
      </c>
      <c r="GL26" s="7">
        <v>328.01585951200002</v>
      </c>
      <c r="GM26" s="7">
        <v>298.17094220500002</v>
      </c>
      <c r="GN26" s="7">
        <v>155.06702680400002</v>
      </c>
      <c r="GO26" s="7">
        <v>273.77188572</v>
      </c>
      <c r="GP26" s="7">
        <v>158.03557160999998</v>
      </c>
      <c r="GQ26" s="7">
        <v>161.389049626</v>
      </c>
      <c r="GR26" s="7">
        <v>202.52721886500001</v>
      </c>
      <c r="GS26" s="7">
        <v>149.23874499999999</v>
      </c>
      <c r="GT26" s="7">
        <v>143.53937654300003</v>
      </c>
      <c r="GU26" s="7">
        <v>164.06569288199998</v>
      </c>
      <c r="GV26" s="7">
        <v>155.43784690699999</v>
      </c>
      <c r="GW26" s="7">
        <v>305.68063295700006</v>
      </c>
      <c r="GX26" s="158">
        <v>71.910029921999993</v>
      </c>
      <c r="GY26" s="158">
        <v>211.75734237399999</v>
      </c>
      <c r="GZ26" s="158">
        <v>141.51895014899998</v>
      </c>
      <c r="HA26" s="158">
        <v>185.22076246699999</v>
      </c>
      <c r="HB26" s="158">
        <v>162.16807489400003</v>
      </c>
      <c r="HC26" s="158">
        <v>143.33269580799998</v>
      </c>
      <c r="HD26" s="158">
        <v>188.90670220499999</v>
      </c>
      <c r="HE26" s="158">
        <v>351.35477883499999</v>
      </c>
      <c r="HF26" s="158">
        <v>154.66024920200002</v>
      </c>
      <c r="HG26" s="158">
        <v>214.13745509399999</v>
      </c>
      <c r="HH26" s="158">
        <v>170.89214993400003</v>
      </c>
      <c r="HI26" s="158">
        <v>210.728893164</v>
      </c>
      <c r="HJ26" s="163">
        <v>259.91872173499996</v>
      </c>
      <c r="HK26" s="163">
        <v>218.73110439500002</v>
      </c>
      <c r="HL26" s="163">
        <v>191.83317939</v>
      </c>
      <c r="HM26" s="163">
        <v>211.97194859100003</v>
      </c>
      <c r="HN26" s="163">
        <v>195.05666125499999</v>
      </c>
      <c r="HO26" s="163">
        <v>204.85966571199998</v>
      </c>
      <c r="HP26" s="163">
        <v>177.97167341900001</v>
      </c>
      <c r="HQ26" s="163">
        <v>204.37306706600003</v>
      </c>
      <c r="HR26" s="163">
        <v>211.72937628</v>
      </c>
      <c r="HS26" s="163">
        <v>196.276128263</v>
      </c>
      <c r="HT26" s="163">
        <v>214.747803753</v>
      </c>
      <c r="HU26" s="163">
        <v>385.93251309799996</v>
      </c>
      <c r="HV26" s="163">
        <v>182.30352993599999</v>
      </c>
      <c r="HW26" s="163">
        <v>190.36795605099999</v>
      </c>
      <c r="HX26" s="163">
        <v>268.715843355</v>
      </c>
      <c r="HY26" s="163">
        <v>194.96826913199999</v>
      </c>
      <c r="HZ26" s="163">
        <v>194.172676854</v>
      </c>
      <c r="IA26" s="163">
        <v>215.085880159</v>
      </c>
      <c r="IB26" s="163">
        <v>225.21815236200001</v>
      </c>
      <c r="IC26" s="163">
        <v>205.92538679899997</v>
      </c>
      <c r="ID26" s="163">
        <v>212.71597249600001</v>
      </c>
      <c r="IE26" s="163">
        <v>217.03539656699999</v>
      </c>
      <c r="IF26" s="163">
        <v>198.265584421</v>
      </c>
      <c r="IG26" s="163">
        <v>268.705542756</v>
      </c>
      <c r="IH26" s="158">
        <v>292.74417896400001</v>
      </c>
      <c r="II26" s="158">
        <v>253.99945426699998</v>
      </c>
      <c r="IJ26" s="158">
        <v>225.55060340600005</v>
      </c>
      <c r="IK26" s="158">
        <v>224.75239933700001</v>
      </c>
      <c r="IL26" s="158">
        <v>232.66533174399999</v>
      </c>
      <c r="IM26" s="158">
        <v>294.760876129</v>
      </c>
      <c r="IN26" s="158">
        <v>305.73081662599998</v>
      </c>
      <c r="IO26" s="158"/>
      <c r="IP26" s="158"/>
      <c r="IQ26" s="158"/>
      <c r="IR26" s="158"/>
      <c r="IS26" s="158"/>
    </row>
    <row r="27" spans="1:253" x14ac:dyDescent="0.25">
      <c r="A27" s="13" t="s">
        <v>19</v>
      </c>
      <c r="B27" s="14">
        <v>101.41103038300001</v>
      </c>
      <c r="C27" s="14">
        <v>100.91063431500001</v>
      </c>
      <c r="D27" s="14">
        <v>103.60947633000001</v>
      </c>
      <c r="E27" s="14">
        <v>100.12094522700001</v>
      </c>
      <c r="F27" s="14">
        <v>88.748399896999999</v>
      </c>
      <c r="G27" s="14">
        <v>94.992328103999995</v>
      </c>
      <c r="H27" s="14">
        <v>90.983169517999997</v>
      </c>
      <c r="I27" s="14">
        <v>158.455166999</v>
      </c>
      <c r="J27" s="14">
        <v>91.140826400999998</v>
      </c>
      <c r="K27" s="14">
        <v>90.936630327000003</v>
      </c>
      <c r="L27" s="14">
        <v>91.284270785999993</v>
      </c>
      <c r="M27" s="14">
        <v>331.37464534400004</v>
      </c>
      <c r="N27" s="14">
        <v>35.411304127000001</v>
      </c>
      <c r="O27" s="14">
        <v>152.609942738</v>
      </c>
      <c r="P27" s="14">
        <v>103.989614613</v>
      </c>
      <c r="Q27" s="14">
        <v>92.793573688999999</v>
      </c>
      <c r="R27" s="14">
        <v>156.928030718</v>
      </c>
      <c r="S27" s="14">
        <v>98.855556149000009</v>
      </c>
      <c r="T27" s="14">
        <v>143.69595188899999</v>
      </c>
      <c r="U27" s="14">
        <v>124.144878779</v>
      </c>
      <c r="V27" s="14">
        <v>124.324028372</v>
      </c>
      <c r="W27" s="14">
        <v>123.577583387</v>
      </c>
      <c r="X27" s="14">
        <v>122.32406266</v>
      </c>
      <c r="Y27" s="14">
        <v>143.728955794</v>
      </c>
      <c r="Z27" s="14">
        <v>131.71813624500001</v>
      </c>
      <c r="AA27" s="14">
        <v>138.81738737199998</v>
      </c>
      <c r="AB27" s="14">
        <v>221.13256297499998</v>
      </c>
      <c r="AC27" s="14">
        <v>102.82910277800001</v>
      </c>
      <c r="AD27" s="14">
        <v>74.453888712999998</v>
      </c>
      <c r="AE27" s="14">
        <v>133.37089878500001</v>
      </c>
      <c r="AF27" s="14">
        <v>126.368139555</v>
      </c>
      <c r="AG27" s="14">
        <v>122.542537349</v>
      </c>
      <c r="AH27" s="14">
        <v>122.210008531</v>
      </c>
      <c r="AI27" s="14">
        <v>128.492959469</v>
      </c>
      <c r="AJ27" s="14">
        <v>122.904307772</v>
      </c>
      <c r="AK27" s="14">
        <v>125.66299497099999</v>
      </c>
      <c r="AL27" s="14">
        <v>126.497855774</v>
      </c>
      <c r="AM27" s="14">
        <v>134.78256202899999</v>
      </c>
      <c r="AN27" s="14">
        <v>147.64483649499999</v>
      </c>
      <c r="AO27" s="14">
        <v>127.60569650399999</v>
      </c>
      <c r="AP27" s="14">
        <v>130.909887629</v>
      </c>
      <c r="AQ27" s="14">
        <v>133.09275389799998</v>
      </c>
      <c r="AR27" s="14">
        <v>127.59967713600001</v>
      </c>
      <c r="AS27" s="14">
        <v>126.48133901700001</v>
      </c>
      <c r="AT27" s="14">
        <v>97.312699205999991</v>
      </c>
      <c r="AU27" s="14">
        <v>162.55446182899999</v>
      </c>
      <c r="AV27" s="14">
        <v>126.964387872</v>
      </c>
      <c r="AW27" s="14">
        <v>125.32086581900001</v>
      </c>
      <c r="AX27" s="14">
        <v>123.47140217899999</v>
      </c>
      <c r="AY27" s="14">
        <v>125.943392437</v>
      </c>
      <c r="AZ27" s="14">
        <v>138.17452801899998</v>
      </c>
      <c r="BA27" s="14">
        <v>124.049481746</v>
      </c>
      <c r="BB27" s="14">
        <v>137.93704857</v>
      </c>
      <c r="BC27" s="14">
        <v>135.69872530399999</v>
      </c>
      <c r="BD27" s="14">
        <v>126.71405115700001</v>
      </c>
      <c r="BE27" s="14">
        <v>126.46492529500001</v>
      </c>
      <c r="BF27" s="14">
        <v>129.84474825300001</v>
      </c>
      <c r="BG27" s="14">
        <v>127.44335605800001</v>
      </c>
      <c r="BH27" s="14">
        <v>121.887312244</v>
      </c>
      <c r="BI27" s="14">
        <v>122.02684377100002</v>
      </c>
      <c r="BJ27" s="14">
        <v>120.406139501</v>
      </c>
      <c r="BK27" s="14">
        <v>121.963683336</v>
      </c>
      <c r="BL27" s="14">
        <v>120.09953863400001</v>
      </c>
      <c r="BM27" s="14">
        <v>113.501102249</v>
      </c>
      <c r="BN27" s="14">
        <v>113.183608345</v>
      </c>
      <c r="BO27" s="14">
        <v>108.46678629</v>
      </c>
      <c r="BP27" s="14">
        <v>62.776754840999999</v>
      </c>
      <c r="BQ27" s="14">
        <v>157.70909859599999</v>
      </c>
      <c r="BR27" s="14">
        <v>107.505259619</v>
      </c>
      <c r="BS27" s="14">
        <v>130.08061154000001</v>
      </c>
      <c r="BT27" s="14">
        <v>126.623489667</v>
      </c>
      <c r="BU27" s="14">
        <v>136.28061421199999</v>
      </c>
      <c r="BV27" s="14">
        <v>130.57840407200001</v>
      </c>
      <c r="BW27" s="14">
        <v>132.07897184700002</v>
      </c>
      <c r="BX27" s="14">
        <v>144.227308263</v>
      </c>
      <c r="BY27" s="14">
        <v>142.92288358100001</v>
      </c>
      <c r="BZ27" s="14">
        <v>154.850144707</v>
      </c>
      <c r="CA27" s="14">
        <v>151.190589348</v>
      </c>
      <c r="CB27" s="14">
        <v>143.06059869200001</v>
      </c>
      <c r="CC27" s="14">
        <v>142.228356975</v>
      </c>
      <c r="CD27" s="14">
        <v>150.27024379800002</v>
      </c>
      <c r="CE27" s="14">
        <v>145.60426335299999</v>
      </c>
      <c r="CF27" s="14">
        <v>139.50638627700002</v>
      </c>
      <c r="CG27" s="14">
        <v>133.20424746400002</v>
      </c>
      <c r="CH27" s="14">
        <v>134.62718101999999</v>
      </c>
      <c r="CI27" s="14">
        <v>127.35465705199999</v>
      </c>
      <c r="CJ27" s="14">
        <v>113.415044904</v>
      </c>
      <c r="CK27" s="14">
        <v>110.25681369900001</v>
      </c>
      <c r="CL27" s="14">
        <v>119.06172721</v>
      </c>
      <c r="CM27" s="14">
        <v>117.019343298</v>
      </c>
      <c r="CN27" s="14">
        <v>124.44610872200001</v>
      </c>
      <c r="CO27" s="14">
        <v>128.64826665199999</v>
      </c>
      <c r="CP27" s="14">
        <v>133.30114504600002</v>
      </c>
      <c r="CQ27" s="14">
        <v>134.11474121399999</v>
      </c>
      <c r="CR27" s="14">
        <v>65.177263147999994</v>
      </c>
      <c r="CS27" s="14">
        <v>127.31231953599999</v>
      </c>
      <c r="CT27" s="14">
        <v>129.24483819599999</v>
      </c>
      <c r="CU27" s="14">
        <v>130.170974433</v>
      </c>
      <c r="CV27" s="14">
        <v>122.033946836</v>
      </c>
      <c r="CW27" s="14">
        <v>103.46539140699998</v>
      </c>
      <c r="CX27" s="14">
        <v>103.76475281</v>
      </c>
      <c r="CY27" s="14">
        <v>92.488293624000008</v>
      </c>
      <c r="CZ27" s="14">
        <v>102.052496181</v>
      </c>
      <c r="DA27" s="14">
        <v>104.00524724799999</v>
      </c>
      <c r="DB27" s="14">
        <v>110.67037404999999</v>
      </c>
      <c r="DC27" s="14">
        <v>112.42218408399999</v>
      </c>
      <c r="DD27" s="14">
        <v>112.20324648599998</v>
      </c>
      <c r="DE27" s="14">
        <v>111.37680174400001</v>
      </c>
      <c r="DF27" s="14">
        <v>125.823973568</v>
      </c>
      <c r="DG27" s="14">
        <v>241.77291971200003</v>
      </c>
      <c r="DH27" s="14">
        <v>130.20118022</v>
      </c>
      <c r="DI27" s="14">
        <v>179.07602424200002</v>
      </c>
      <c r="DJ27" s="14">
        <v>131.71875666599999</v>
      </c>
      <c r="DK27" s="14">
        <v>145.94168596699998</v>
      </c>
      <c r="DL27" s="14">
        <v>158.59151419700001</v>
      </c>
      <c r="DM27" s="14">
        <v>146.697376582</v>
      </c>
      <c r="DN27" s="14">
        <v>140.31123490499999</v>
      </c>
      <c r="DO27" s="14">
        <v>132.450665719</v>
      </c>
      <c r="DP27" s="14">
        <v>127.436346814</v>
      </c>
      <c r="DQ27" s="14">
        <v>182.60647203099998</v>
      </c>
      <c r="DR27" s="14">
        <v>229.60169758600003</v>
      </c>
      <c r="DS27" s="14">
        <v>184.27824984200001</v>
      </c>
      <c r="DT27" s="14">
        <v>113.330217668</v>
      </c>
      <c r="DU27" s="14">
        <v>112.17509498599999</v>
      </c>
      <c r="DV27" s="14">
        <v>111.496862494</v>
      </c>
      <c r="DW27" s="14">
        <v>128.225180481</v>
      </c>
      <c r="DX27" s="14">
        <v>126.06823207599999</v>
      </c>
      <c r="DY27" s="14">
        <v>122.95484317099998</v>
      </c>
      <c r="DZ27" s="14">
        <v>80.859782306000014</v>
      </c>
      <c r="EA27" s="14">
        <v>130.93656361999999</v>
      </c>
      <c r="EB27" s="14">
        <v>77.547935660000007</v>
      </c>
      <c r="EC27" s="14">
        <v>49.251001805999998</v>
      </c>
      <c r="ED27" s="14">
        <v>107.89487042399999</v>
      </c>
      <c r="EE27" s="14">
        <v>68.713151523999997</v>
      </c>
      <c r="EF27" s="14">
        <v>97.873907536000004</v>
      </c>
      <c r="EG27" s="14">
        <v>113.28582265599999</v>
      </c>
      <c r="EH27" s="14">
        <v>102.60557284400001</v>
      </c>
      <c r="EI27" s="14">
        <v>183.73591234899999</v>
      </c>
      <c r="EJ27" s="14">
        <v>98.447723175999997</v>
      </c>
      <c r="EK27" s="14">
        <v>114.36435060100001</v>
      </c>
      <c r="EL27" s="14">
        <v>99.583319349999996</v>
      </c>
      <c r="EM27" s="14">
        <v>153.00200627199999</v>
      </c>
      <c r="EN27" s="14">
        <v>90.74454978899999</v>
      </c>
      <c r="EO27" s="14">
        <v>200.95629303800001</v>
      </c>
      <c r="EP27" s="14">
        <v>10.833725527999995</v>
      </c>
      <c r="EQ27" s="14">
        <v>151.42489030799999</v>
      </c>
      <c r="ER27" s="14">
        <v>143.464366789</v>
      </c>
      <c r="ES27" s="14">
        <v>109.765655473</v>
      </c>
      <c r="ET27" s="14">
        <v>116.667533651</v>
      </c>
      <c r="EU27" s="14">
        <v>257.73551043999998</v>
      </c>
      <c r="EV27" s="14">
        <v>219.49373253800002</v>
      </c>
      <c r="EW27" s="14">
        <v>101.188802017</v>
      </c>
      <c r="EX27" s="14">
        <v>115.602515598</v>
      </c>
      <c r="EY27" s="14">
        <v>153.86457854700001</v>
      </c>
      <c r="EZ27" s="14">
        <v>122.952137298</v>
      </c>
      <c r="FA27" s="14">
        <v>305.25380416000002</v>
      </c>
      <c r="FB27" s="14">
        <v>111.53113999999999</v>
      </c>
      <c r="FC27" s="14">
        <v>169.31729485299999</v>
      </c>
      <c r="FD27" s="14">
        <v>132.761167</v>
      </c>
      <c r="FE27" s="14">
        <v>146.809930509</v>
      </c>
      <c r="FF27" s="14">
        <v>193.88373112899998</v>
      </c>
      <c r="FG27" s="14">
        <v>133.55195642500001</v>
      </c>
      <c r="FH27" s="14">
        <v>141.40386838600003</v>
      </c>
      <c r="FI27" s="14">
        <v>130.25592995</v>
      </c>
      <c r="FJ27" s="14">
        <v>310.99209724300005</v>
      </c>
      <c r="FK27" s="14">
        <v>256.54225387100001</v>
      </c>
      <c r="FL27" s="14">
        <v>247.61054390499996</v>
      </c>
      <c r="FM27" s="14">
        <v>288.69306</v>
      </c>
      <c r="FN27" s="14">
        <v>48.397897976000003</v>
      </c>
      <c r="FO27" s="14">
        <v>120.211794935</v>
      </c>
      <c r="FP27" s="14">
        <v>159.49796806499998</v>
      </c>
      <c r="FQ27" s="14">
        <v>121.80765648800001</v>
      </c>
      <c r="FR27" s="14">
        <v>78.969427664000008</v>
      </c>
      <c r="FS27" s="14">
        <v>135.77326926900002</v>
      </c>
      <c r="FT27" s="14">
        <v>118.238497821</v>
      </c>
      <c r="FU27" s="14">
        <v>126.65031696299999</v>
      </c>
      <c r="FV27" s="14">
        <v>140.43825045599999</v>
      </c>
      <c r="FW27" s="14">
        <v>116.44575651000001</v>
      </c>
      <c r="FX27" s="14">
        <v>62.467765110000002</v>
      </c>
      <c r="FY27" s="14">
        <v>367.18754398600004</v>
      </c>
      <c r="FZ27" s="14">
        <v>14.014524999999999</v>
      </c>
      <c r="GA27" s="14">
        <v>129.77853433500002</v>
      </c>
      <c r="GB27" s="6">
        <v>130.423194972</v>
      </c>
      <c r="GC27" s="6">
        <v>138.721645475</v>
      </c>
      <c r="GD27" s="6">
        <v>156.88515697700001</v>
      </c>
      <c r="GE27" s="6">
        <v>125.649296277</v>
      </c>
      <c r="GF27" s="6">
        <v>123.54072043000001</v>
      </c>
      <c r="GG27" s="17">
        <v>114.973991099</v>
      </c>
      <c r="GH27" s="17">
        <v>114.594061315</v>
      </c>
      <c r="GI27" s="17">
        <v>125.007087631</v>
      </c>
      <c r="GJ27" s="17">
        <v>179.40818225199999</v>
      </c>
      <c r="GK27" s="17">
        <v>134.28413997999999</v>
      </c>
      <c r="GL27" s="18">
        <v>270.24325931800007</v>
      </c>
      <c r="GM27" s="18">
        <v>258.93084088400002</v>
      </c>
      <c r="GN27" s="18">
        <v>137.567394796</v>
      </c>
      <c r="GO27" s="18">
        <v>242.054363588</v>
      </c>
      <c r="GP27" s="18">
        <v>136.90619030799999</v>
      </c>
      <c r="GQ27" s="18">
        <v>130.708175579</v>
      </c>
      <c r="GR27" s="18">
        <v>131.335231018</v>
      </c>
      <c r="GS27" s="18">
        <v>121.23933260599999</v>
      </c>
      <c r="GT27" s="18">
        <v>128.97449583900001</v>
      </c>
      <c r="GU27" s="18">
        <v>127.89270973000001</v>
      </c>
      <c r="GV27" s="18">
        <v>133.72465875999998</v>
      </c>
      <c r="GW27" s="18">
        <v>264.83139386100004</v>
      </c>
      <c r="GX27" s="160">
        <v>0</v>
      </c>
      <c r="GY27" s="160">
        <v>205.627462165</v>
      </c>
      <c r="GZ27" s="160">
        <v>66.817831102999989</v>
      </c>
      <c r="HA27" s="160">
        <v>126.417132869</v>
      </c>
      <c r="HB27" s="160">
        <v>123.86751915000001</v>
      </c>
      <c r="HC27" s="160">
        <v>111.405913461</v>
      </c>
      <c r="HD27" s="160">
        <v>121.45884095300001</v>
      </c>
      <c r="HE27" s="160">
        <v>278.74570850000003</v>
      </c>
      <c r="HF27" s="160">
        <v>121.807262623</v>
      </c>
      <c r="HG27" s="160">
        <v>129.25731286199999</v>
      </c>
      <c r="HH27" s="160">
        <v>130.22638384500002</v>
      </c>
      <c r="HI27" s="160">
        <v>128.367016611</v>
      </c>
      <c r="HJ27" s="165">
        <v>129.34455217499999</v>
      </c>
      <c r="HK27" s="165">
        <v>155.63550399200003</v>
      </c>
      <c r="HL27" s="165">
        <v>132.035527419</v>
      </c>
      <c r="HM27" s="165">
        <v>130.287090823</v>
      </c>
      <c r="HN27" s="165">
        <v>128.92764168299999</v>
      </c>
      <c r="HO27" s="165">
        <v>115.584628115</v>
      </c>
      <c r="HP27" s="165">
        <v>119.04113331599999</v>
      </c>
      <c r="HQ27" s="165">
        <v>111.74874482200001</v>
      </c>
      <c r="HR27" s="165">
        <v>162.431001673</v>
      </c>
      <c r="HS27" s="165">
        <v>130.63645739600003</v>
      </c>
      <c r="HT27" s="165">
        <v>137.72462613900001</v>
      </c>
      <c r="HU27" s="165">
        <v>208.34047520499996</v>
      </c>
      <c r="HV27" s="165">
        <v>121.605148246</v>
      </c>
      <c r="HW27" s="165">
        <v>140.720108248</v>
      </c>
      <c r="HX27" s="165">
        <v>219.55130280999998</v>
      </c>
      <c r="HY27" s="165">
        <v>138.17510305299999</v>
      </c>
      <c r="HZ27" s="165">
        <v>160.70479449800001</v>
      </c>
      <c r="IA27" s="165">
        <v>143.71519649800001</v>
      </c>
      <c r="IB27" s="165">
        <v>123.695375508</v>
      </c>
      <c r="IC27" s="165">
        <v>144.11415791399997</v>
      </c>
      <c r="ID27" s="165">
        <v>157.07946448500002</v>
      </c>
      <c r="IE27" s="165">
        <v>148.87890346699999</v>
      </c>
      <c r="IF27" s="165">
        <v>149.61595751199999</v>
      </c>
      <c r="IG27" s="165">
        <v>157.04321631300002</v>
      </c>
      <c r="IH27" s="160">
        <v>166.37050471000001</v>
      </c>
      <c r="II27" s="160">
        <v>189.06577240899998</v>
      </c>
      <c r="IJ27" s="160">
        <v>160.71202957700001</v>
      </c>
      <c r="IK27" s="160">
        <v>162.55622275100004</v>
      </c>
      <c r="IL27" s="160">
        <v>175.729026215</v>
      </c>
      <c r="IM27" s="160">
        <v>170.20407196299999</v>
      </c>
      <c r="IN27" s="160">
        <v>240.70797901900002</v>
      </c>
      <c r="IO27" s="160"/>
      <c r="IP27" s="160"/>
      <c r="IQ27" s="160"/>
      <c r="IR27" s="160"/>
      <c r="IS27" s="160"/>
    </row>
    <row r="28" spans="1:253" x14ac:dyDescent="0.25">
      <c r="A28" s="19" t="s">
        <v>20</v>
      </c>
      <c r="B28" s="14">
        <v>2.098842080999995</v>
      </c>
      <c r="C28" s="14">
        <v>1.4003925309999905</v>
      </c>
      <c r="D28" s="14">
        <v>7.4597215930000091</v>
      </c>
      <c r="E28" s="14">
        <v>3.6541161700000084</v>
      </c>
      <c r="F28" s="14">
        <v>9.3355786870000017</v>
      </c>
      <c r="G28" s="14">
        <v>2.3780637279999937</v>
      </c>
      <c r="H28" s="14">
        <v>1.8093930379999947</v>
      </c>
      <c r="I28" s="14">
        <v>7.2196692379999732</v>
      </c>
      <c r="J28" s="14">
        <v>6.0758988130000073</v>
      </c>
      <c r="K28" s="14">
        <v>0.91726330099999909</v>
      </c>
      <c r="L28" s="14">
        <v>6.2904191790000041</v>
      </c>
      <c r="M28" s="14">
        <v>1.7732432970000083</v>
      </c>
      <c r="N28" s="14">
        <v>1.5761677330000021</v>
      </c>
      <c r="O28" s="14">
        <v>5.1446166599999996</v>
      </c>
      <c r="P28" s="14">
        <v>8.8619375710000021</v>
      </c>
      <c r="Q28" s="14">
        <v>0.61188816800000501</v>
      </c>
      <c r="R28" s="14">
        <v>3.728419473999995</v>
      </c>
      <c r="S28" s="14">
        <v>0.97074477600000686</v>
      </c>
      <c r="T28" s="14">
        <v>3.6830357880000082</v>
      </c>
      <c r="U28" s="14">
        <v>9.4646274080000001</v>
      </c>
      <c r="V28" s="14">
        <v>5.1852845520000121</v>
      </c>
      <c r="W28" s="14">
        <v>0.5397745980000036</v>
      </c>
      <c r="X28" s="14">
        <v>2.1645588819999975</v>
      </c>
      <c r="Y28" s="14">
        <v>1.2694240480000154</v>
      </c>
      <c r="Z28" s="14">
        <v>0.90121909500000763</v>
      </c>
      <c r="AA28" s="14">
        <v>4.2967117169999982</v>
      </c>
      <c r="AB28" s="14">
        <v>5.0608090720000041</v>
      </c>
      <c r="AC28" s="14">
        <v>11.518251262999998</v>
      </c>
      <c r="AD28" s="14">
        <v>1.9195645139999979</v>
      </c>
      <c r="AE28" s="14">
        <v>44.401909475000025</v>
      </c>
      <c r="AF28" s="14">
        <v>4.0250931600000044</v>
      </c>
      <c r="AG28" s="14">
        <v>4.7308651620000015</v>
      </c>
      <c r="AH28" s="14">
        <v>10.80182944100001</v>
      </c>
      <c r="AI28" s="14">
        <v>1.752432639999999</v>
      </c>
      <c r="AJ28" s="14">
        <v>1.3137472439999984</v>
      </c>
      <c r="AK28" s="14">
        <v>21.31941635099998</v>
      </c>
      <c r="AL28" s="14">
        <v>0.70499320399999854</v>
      </c>
      <c r="AM28" s="14">
        <v>3.6459079879999918</v>
      </c>
      <c r="AN28" s="14">
        <v>4.96079520600001</v>
      </c>
      <c r="AO28" s="14">
        <v>5.7001421710000137</v>
      </c>
      <c r="AP28" s="14">
        <v>56.071700756999981</v>
      </c>
      <c r="AQ28" s="14">
        <v>0.43332487499999117</v>
      </c>
      <c r="AR28" s="14">
        <v>5.8477498130000019</v>
      </c>
      <c r="AS28" s="14">
        <v>8.6480733610000033</v>
      </c>
      <c r="AT28" s="14">
        <v>3.8246473390000029</v>
      </c>
      <c r="AU28" s="14">
        <v>3.4727953989999949</v>
      </c>
      <c r="AV28" s="14">
        <v>7.4703887269999978</v>
      </c>
      <c r="AW28" s="14">
        <v>0.14341286499999115</v>
      </c>
      <c r="AX28" s="14">
        <v>2.1590706539999958</v>
      </c>
      <c r="AY28" s="14">
        <v>3.3579336570000016</v>
      </c>
      <c r="AZ28" s="14">
        <v>3.4918689449999949</v>
      </c>
      <c r="BA28" s="14">
        <v>0.65722115100000522</v>
      </c>
      <c r="BB28" s="14">
        <v>0.97875804200000127</v>
      </c>
      <c r="BC28" s="14">
        <v>0.40783653299999423</v>
      </c>
      <c r="BD28" s="14">
        <v>11.847492253999983</v>
      </c>
      <c r="BE28" s="14">
        <v>16.917755491000005</v>
      </c>
      <c r="BF28" s="14">
        <v>5.4818371939999926</v>
      </c>
      <c r="BG28" s="14">
        <v>0.30262481900000421</v>
      </c>
      <c r="BH28" s="14">
        <v>10.806189868999994</v>
      </c>
      <c r="BI28" s="14">
        <v>9.3341304940000125</v>
      </c>
      <c r="BJ28" s="14">
        <v>3.8866558449999866</v>
      </c>
      <c r="BK28" s="14">
        <v>33.436805930999995</v>
      </c>
      <c r="BL28" s="14">
        <v>5.3311446139999896</v>
      </c>
      <c r="BM28" s="14">
        <v>-4.3954354409999938</v>
      </c>
      <c r="BN28" s="14">
        <v>1.8272894750000124</v>
      </c>
      <c r="BO28" s="14">
        <v>1.1781380380000046</v>
      </c>
      <c r="BP28" s="14">
        <v>0.82627171899999663</v>
      </c>
      <c r="BQ28" s="14">
        <v>3.8255840329999917</v>
      </c>
      <c r="BR28" s="14">
        <v>3.3420554209999973</v>
      </c>
      <c r="BS28" s="14">
        <v>0.33589497299998766</v>
      </c>
      <c r="BT28" s="14">
        <v>2.275244593999989</v>
      </c>
      <c r="BU28" s="14">
        <v>0.46656645700000809</v>
      </c>
      <c r="BV28" s="14">
        <v>0.7129535589999868</v>
      </c>
      <c r="BW28" s="14">
        <v>2.0348387820000062</v>
      </c>
      <c r="BX28" s="14">
        <v>2.3801350010000171</v>
      </c>
      <c r="BY28" s="14">
        <v>5.0455791339999996</v>
      </c>
      <c r="BZ28" s="14">
        <v>3.8081833610000029</v>
      </c>
      <c r="CA28" s="14">
        <v>0.14090278100001161</v>
      </c>
      <c r="CB28" s="14">
        <v>0.60733119799999991</v>
      </c>
      <c r="CC28" s="14">
        <v>2.5933023500000125</v>
      </c>
      <c r="CD28" s="14">
        <v>2.1613599550000218</v>
      </c>
      <c r="CE28" s="14">
        <v>9.0839818349999835</v>
      </c>
      <c r="CF28" s="14">
        <v>1.4699667109999863</v>
      </c>
      <c r="CG28" s="14">
        <v>0.35806159799997112</v>
      </c>
      <c r="CH28" s="14">
        <v>0.6003070120000048</v>
      </c>
      <c r="CI28" s="14">
        <v>8.6266502540000083</v>
      </c>
      <c r="CJ28" s="14">
        <v>1.8149853119999897</v>
      </c>
      <c r="CK28" s="14">
        <v>0.32358623200000147</v>
      </c>
      <c r="CL28" s="14">
        <v>4.9653880019999921</v>
      </c>
      <c r="CM28" s="14">
        <v>0.80844762299998552</v>
      </c>
      <c r="CN28" s="14">
        <v>0.55122262000000044</v>
      </c>
      <c r="CO28" s="14">
        <v>2.1088441780000138</v>
      </c>
      <c r="CP28" s="14">
        <v>1.7111801129999804</v>
      </c>
      <c r="CQ28" s="14">
        <v>0.28322145199999793</v>
      </c>
      <c r="CR28" s="14">
        <v>8.4783032510000051</v>
      </c>
      <c r="CS28" s="14">
        <v>64.160648100000017</v>
      </c>
      <c r="CT28" s="14">
        <v>5.4636834999982967E-2</v>
      </c>
      <c r="CU28" s="14">
        <v>2.2296647550000341</v>
      </c>
      <c r="CV28" s="14">
        <v>2.1894546730000002</v>
      </c>
      <c r="CW28" s="14">
        <v>16.181929031999999</v>
      </c>
      <c r="CX28" s="14">
        <v>5.1040828559999936</v>
      </c>
      <c r="CY28" s="14">
        <v>13.762933118999994</v>
      </c>
      <c r="CZ28" s="14">
        <v>25.496915415999975</v>
      </c>
      <c r="DA28" s="14">
        <v>6.2557754099999725</v>
      </c>
      <c r="DB28" s="14">
        <v>5.6572346280000056</v>
      </c>
      <c r="DC28" s="14">
        <v>157.36810236900004</v>
      </c>
      <c r="DD28" s="14">
        <v>41.840049406999981</v>
      </c>
      <c r="DE28" s="14">
        <v>53.872408977999974</v>
      </c>
      <c r="DF28" s="14">
        <v>43.842450547999938</v>
      </c>
      <c r="DG28" s="14">
        <v>51.205307852000026</v>
      </c>
      <c r="DH28" s="14">
        <v>85.115058657000048</v>
      </c>
      <c r="DI28" s="14">
        <v>76.45193137599999</v>
      </c>
      <c r="DJ28" s="14">
        <v>77.704301029000021</v>
      </c>
      <c r="DK28" s="14">
        <v>82.74504879200002</v>
      </c>
      <c r="DL28" s="14">
        <v>84.197508573999983</v>
      </c>
      <c r="DM28" s="14">
        <v>90.965982542999996</v>
      </c>
      <c r="DN28" s="14">
        <v>86.926906498999998</v>
      </c>
      <c r="DO28" s="14">
        <v>81.082558316999993</v>
      </c>
      <c r="DP28" s="14">
        <v>73.818342095000034</v>
      </c>
      <c r="DQ28" s="14">
        <v>-396.93090890299999</v>
      </c>
      <c r="DR28" s="14">
        <v>39.682861639000009</v>
      </c>
      <c r="DS28" s="14">
        <v>55.203366993999978</v>
      </c>
      <c r="DT28" s="14">
        <v>46.899600123000013</v>
      </c>
      <c r="DU28" s="14">
        <v>36.637646164000017</v>
      </c>
      <c r="DV28" s="14">
        <v>77.085178539000012</v>
      </c>
      <c r="DW28" s="14">
        <v>63.493649506000018</v>
      </c>
      <c r="DX28" s="14">
        <v>87.000878873000005</v>
      </c>
      <c r="DY28" s="14">
        <v>71.819313343000019</v>
      </c>
      <c r="DZ28" s="14">
        <v>64.437721514999978</v>
      </c>
      <c r="EA28" s="14">
        <v>65.582528432999993</v>
      </c>
      <c r="EB28" s="14">
        <v>63.845533897000003</v>
      </c>
      <c r="EC28" s="14">
        <v>138.074020311</v>
      </c>
      <c r="ED28" s="14">
        <v>65.075466614000007</v>
      </c>
      <c r="EE28" s="14">
        <v>67.581833402000001</v>
      </c>
      <c r="EF28" s="14">
        <v>5.5743383440000036</v>
      </c>
      <c r="EG28" s="14">
        <v>40.945592392999984</v>
      </c>
      <c r="EH28" s="14">
        <v>24.290138103999997</v>
      </c>
      <c r="EI28" s="14">
        <v>204.116610385</v>
      </c>
      <c r="EJ28" s="14">
        <v>51.629533587999994</v>
      </c>
      <c r="EK28" s="14">
        <v>59.797750983000007</v>
      </c>
      <c r="EL28" s="14">
        <v>20.021863698999994</v>
      </c>
      <c r="EM28" s="14">
        <v>131.06828286999996</v>
      </c>
      <c r="EN28" s="14">
        <v>0.29303758200000446</v>
      </c>
      <c r="EO28" s="14">
        <v>27.064360885999982</v>
      </c>
      <c r="EP28" s="14">
        <v>57.129301611999999</v>
      </c>
      <c r="EQ28" s="14">
        <v>102.40915525900002</v>
      </c>
      <c r="ER28" s="14">
        <v>92.091427314000001</v>
      </c>
      <c r="ES28" s="14">
        <v>27.153529796999997</v>
      </c>
      <c r="ET28" s="14">
        <v>29.222442372000021</v>
      </c>
      <c r="EU28" s="14">
        <v>187.064759748</v>
      </c>
      <c r="EV28" s="14">
        <v>143.20330635400003</v>
      </c>
      <c r="EW28" s="14">
        <v>16.393677515999997</v>
      </c>
      <c r="EX28" s="14">
        <v>0.457087102999998</v>
      </c>
      <c r="EY28" s="14">
        <v>1.3495178559999912</v>
      </c>
      <c r="EZ28" s="14">
        <v>10.223803751999993</v>
      </c>
      <c r="FA28" s="14">
        <v>35.442302531999999</v>
      </c>
      <c r="FB28" s="14">
        <v>18.457216071999994</v>
      </c>
      <c r="FC28" s="14">
        <v>194.26478081599998</v>
      </c>
      <c r="FD28" s="14">
        <v>29.144623797999987</v>
      </c>
      <c r="FE28" s="14">
        <v>22.36623262799997</v>
      </c>
      <c r="FF28" s="14">
        <v>34.578862555999976</v>
      </c>
      <c r="FG28" s="14">
        <v>32.383785656000022</v>
      </c>
      <c r="FH28" s="14">
        <v>59.147105523999983</v>
      </c>
      <c r="FI28" s="14">
        <v>54.678972245999994</v>
      </c>
      <c r="FJ28" s="14">
        <v>294.74672242100002</v>
      </c>
      <c r="FK28" s="14">
        <v>127.81116339</v>
      </c>
      <c r="FL28" s="14">
        <v>85.237088726999943</v>
      </c>
      <c r="FM28" s="14">
        <v>97.940330107000023</v>
      </c>
      <c r="FN28" s="14">
        <v>118.11274152899999</v>
      </c>
      <c r="FO28" s="14">
        <v>12.711298838000003</v>
      </c>
      <c r="FP28" s="14">
        <v>0.38610121999998226</v>
      </c>
      <c r="FQ28" s="14">
        <v>121.58586446399998</v>
      </c>
      <c r="FR28" s="14">
        <v>229.37846066200001</v>
      </c>
      <c r="FS28" s="14">
        <v>99.990106086000011</v>
      </c>
      <c r="FT28" s="14">
        <v>113.05079238299999</v>
      </c>
      <c r="FU28" s="14">
        <v>85.772507992000001</v>
      </c>
      <c r="FV28" s="14">
        <v>76.469128167999997</v>
      </c>
      <c r="FW28" s="14">
        <v>71.30921144700001</v>
      </c>
      <c r="FX28" s="14">
        <v>79.981660524999981</v>
      </c>
      <c r="FY28" s="14">
        <v>153.70433171300007</v>
      </c>
      <c r="FZ28" s="14">
        <v>26.192394087999993</v>
      </c>
      <c r="GA28" s="14">
        <v>49.345896992000021</v>
      </c>
      <c r="GB28" s="6">
        <v>27.559135716000018</v>
      </c>
      <c r="GC28" s="6">
        <v>27.388206307999994</v>
      </c>
      <c r="GD28" s="6">
        <v>25.552509774999983</v>
      </c>
      <c r="GE28" s="6">
        <v>72.492738615999997</v>
      </c>
      <c r="GF28" s="6">
        <v>65.368826748000004</v>
      </c>
      <c r="GG28" s="6">
        <v>42.244796712999985</v>
      </c>
      <c r="GH28" s="6">
        <v>26.420233436000011</v>
      </c>
      <c r="GI28" s="6">
        <v>38.768189438</v>
      </c>
      <c r="GJ28" s="6">
        <v>25.768518620000016</v>
      </c>
      <c r="GK28" s="6">
        <v>46.810759335000007</v>
      </c>
      <c r="GL28" s="7">
        <v>57.772600193999999</v>
      </c>
      <c r="GM28" s="7">
        <v>39.240101320999969</v>
      </c>
      <c r="GN28" s="7">
        <v>17.499632008000017</v>
      </c>
      <c r="GO28" s="7">
        <v>31.717522131999953</v>
      </c>
      <c r="GP28" s="7">
        <v>21.129381301999995</v>
      </c>
      <c r="GQ28" s="7">
        <v>30.680874046999989</v>
      </c>
      <c r="GR28" s="7">
        <v>71.191987847000007</v>
      </c>
      <c r="GS28" s="7">
        <v>27.999412394</v>
      </c>
      <c r="GT28" s="7">
        <v>14.564880704000011</v>
      </c>
      <c r="GU28" s="7">
        <v>36.172983152</v>
      </c>
      <c r="GV28" s="7">
        <v>21.713188147000007</v>
      </c>
      <c r="GW28" s="7">
        <v>40.849239096000034</v>
      </c>
      <c r="GX28" s="158">
        <v>71.910029922000007</v>
      </c>
      <c r="GY28" s="158">
        <v>6.1298802089999951</v>
      </c>
      <c r="GZ28" s="158">
        <v>74.701119045999988</v>
      </c>
      <c r="HA28" s="158">
        <v>58.803629598000001</v>
      </c>
      <c r="HB28" s="158">
        <v>38.300555744000015</v>
      </c>
      <c r="HC28" s="158">
        <v>31.926782346999985</v>
      </c>
      <c r="HD28" s="158">
        <v>67.447861251999996</v>
      </c>
      <c r="HE28" s="158">
        <v>72.609070334999998</v>
      </c>
      <c r="HF28" s="158">
        <v>32.852986579000003</v>
      </c>
      <c r="HG28" s="158">
        <v>84.880142232000011</v>
      </c>
      <c r="HH28" s="158">
        <v>40.665766089000009</v>
      </c>
      <c r="HI28" s="158">
        <v>82.361876553000016</v>
      </c>
      <c r="HJ28" s="163">
        <v>130.57416955999997</v>
      </c>
      <c r="HK28" s="163">
        <v>63.09560040300002</v>
      </c>
      <c r="HL28" s="163">
        <v>59.797651971000015</v>
      </c>
      <c r="HM28" s="163">
        <v>81.684857768000015</v>
      </c>
      <c r="HN28" s="163">
        <v>66.12901957199999</v>
      </c>
      <c r="HO28" s="163">
        <v>89.275037596999994</v>
      </c>
      <c r="HP28" s="163">
        <v>58.930540103000006</v>
      </c>
      <c r="HQ28" s="163">
        <v>92.624322244000012</v>
      </c>
      <c r="HR28" s="163">
        <v>49.298374607000007</v>
      </c>
      <c r="HS28" s="163">
        <v>65.639670867000007</v>
      </c>
      <c r="HT28" s="163">
        <v>77.023177613999991</v>
      </c>
      <c r="HU28" s="163">
        <v>177.592037893</v>
      </c>
      <c r="HV28" s="163">
        <v>60.698381690000012</v>
      </c>
      <c r="HW28" s="163">
        <v>49.647847802999983</v>
      </c>
      <c r="HX28" s="163">
        <v>49.164540545000023</v>
      </c>
      <c r="HY28" s="163">
        <v>56.793166078999988</v>
      </c>
      <c r="HZ28" s="163">
        <v>33.467882356000018</v>
      </c>
      <c r="IA28" s="163">
        <v>71.370683661000015</v>
      </c>
      <c r="IB28" s="163">
        <v>101.522776854</v>
      </c>
      <c r="IC28" s="163">
        <v>61.811228884999991</v>
      </c>
      <c r="ID28" s="163">
        <v>55.636508010999997</v>
      </c>
      <c r="IE28" s="163">
        <v>68.15649310000002</v>
      </c>
      <c r="IF28" s="163">
        <v>48.649626909000013</v>
      </c>
      <c r="IG28" s="163">
        <v>111.662326443</v>
      </c>
      <c r="IH28" s="158">
        <v>126.37367425399995</v>
      </c>
      <c r="II28" s="158">
        <v>64.933681858</v>
      </c>
      <c r="IJ28" s="158">
        <v>64.838573829000026</v>
      </c>
      <c r="IK28" s="158">
        <v>62.196176586000014</v>
      </c>
      <c r="IL28" s="158">
        <v>56.936305529000002</v>
      </c>
      <c r="IM28" s="158">
        <v>124.55680416599999</v>
      </c>
      <c r="IN28" s="158">
        <v>65.022837606999971</v>
      </c>
      <c r="IO28" s="158"/>
      <c r="IP28" s="158"/>
      <c r="IQ28" s="158"/>
      <c r="IR28" s="158"/>
      <c r="IS28" s="158"/>
    </row>
    <row r="29" spans="1:253" x14ac:dyDescent="0.25">
      <c r="A29" s="13" t="s">
        <v>21</v>
      </c>
      <c r="B29" s="14">
        <v>9.8432099299999987</v>
      </c>
      <c r="C29" s="14">
        <v>29.224816484000005</v>
      </c>
      <c r="D29" s="14">
        <v>23.275839553999997</v>
      </c>
      <c r="E29" s="14">
        <v>34.001325349000005</v>
      </c>
      <c r="F29" s="14">
        <v>19.382756897000004</v>
      </c>
      <c r="G29" s="14">
        <v>24.370253326</v>
      </c>
      <c r="H29" s="14">
        <v>24.859875092999999</v>
      </c>
      <c r="I29" s="14">
        <v>22.926335318999996</v>
      </c>
      <c r="J29" s="14">
        <v>31.315048390000001</v>
      </c>
      <c r="K29" s="14">
        <v>28.340058581000001</v>
      </c>
      <c r="L29" s="14">
        <v>53.612396838999999</v>
      </c>
      <c r="M29" s="14">
        <v>51.425550295000001</v>
      </c>
      <c r="N29" s="14">
        <v>14.943729494999999</v>
      </c>
      <c r="O29" s="14">
        <v>22.302006244000001</v>
      </c>
      <c r="P29" s="14">
        <v>26.968928156999997</v>
      </c>
      <c r="Q29" s="14">
        <v>51.34883880999999</v>
      </c>
      <c r="R29" s="14">
        <v>54.513193367999996</v>
      </c>
      <c r="S29" s="14">
        <v>29.753363990000004</v>
      </c>
      <c r="T29" s="14">
        <v>90.947081098000012</v>
      </c>
      <c r="U29" s="14">
        <v>58.885575231999994</v>
      </c>
      <c r="V29" s="14">
        <v>58.806589681000005</v>
      </c>
      <c r="W29" s="14">
        <v>53.420387024999997</v>
      </c>
      <c r="X29" s="14">
        <v>34.451512211000008</v>
      </c>
      <c r="Y29" s="14">
        <v>63.239944375999997</v>
      </c>
      <c r="Z29" s="14">
        <v>24.198626695000002</v>
      </c>
      <c r="AA29" s="14">
        <v>38.029352379000002</v>
      </c>
      <c r="AB29" s="14">
        <v>38.662500967</v>
      </c>
      <c r="AC29" s="14">
        <v>35.368611297000001</v>
      </c>
      <c r="AD29" s="14">
        <v>35.526677335000002</v>
      </c>
      <c r="AE29" s="14">
        <v>42.248446185999995</v>
      </c>
      <c r="AF29" s="14">
        <v>27.451349318000002</v>
      </c>
      <c r="AG29" s="14">
        <v>48.475898947999994</v>
      </c>
      <c r="AH29" s="14">
        <v>34.427788786000001</v>
      </c>
      <c r="AI29" s="14">
        <v>40.082418142999998</v>
      </c>
      <c r="AJ29" s="14">
        <v>47.996737451999998</v>
      </c>
      <c r="AK29" s="14">
        <v>67.277359390000001</v>
      </c>
      <c r="AL29" s="14">
        <v>163.61269384399998</v>
      </c>
      <c r="AM29" s="14">
        <v>27.326799420999997</v>
      </c>
      <c r="AN29" s="14">
        <v>42.871274025000005</v>
      </c>
      <c r="AO29" s="14">
        <v>31.683658822999998</v>
      </c>
      <c r="AP29" s="14">
        <v>36.789868260999995</v>
      </c>
      <c r="AQ29" s="14">
        <v>34.876279597</v>
      </c>
      <c r="AR29" s="14">
        <v>37.742776334000006</v>
      </c>
      <c r="AS29" s="14">
        <v>37.356873708999998</v>
      </c>
      <c r="AT29" s="14">
        <v>200.64102226400001</v>
      </c>
      <c r="AU29" s="14">
        <v>36.587630991999994</v>
      </c>
      <c r="AV29" s="14">
        <v>28.945565297000002</v>
      </c>
      <c r="AW29" s="14">
        <v>46.166446774999997</v>
      </c>
      <c r="AX29" s="14">
        <v>41.499953200999997</v>
      </c>
      <c r="AY29" s="14">
        <v>29.907490001999996</v>
      </c>
      <c r="AZ29" s="14">
        <v>143.70340393399999</v>
      </c>
      <c r="BA29" s="14">
        <v>29.950572113</v>
      </c>
      <c r="BB29" s="14">
        <v>178.33908824100004</v>
      </c>
      <c r="BC29" s="14">
        <v>29.745498656000002</v>
      </c>
      <c r="BD29" s="14">
        <v>38.860560649999996</v>
      </c>
      <c r="BE29" s="14">
        <v>91.473502092999993</v>
      </c>
      <c r="BF29" s="14">
        <v>56.824569105000002</v>
      </c>
      <c r="BG29" s="14">
        <v>183.859541065</v>
      </c>
      <c r="BH29" s="14">
        <v>64.005555909999998</v>
      </c>
      <c r="BI29" s="14">
        <v>44.950872727000004</v>
      </c>
      <c r="BJ29" s="14">
        <v>39.022958072999998</v>
      </c>
      <c r="BK29" s="14">
        <v>87.465265149000004</v>
      </c>
      <c r="BL29" s="14">
        <v>77.993895046000006</v>
      </c>
      <c r="BM29" s="14">
        <v>81.098783214999997</v>
      </c>
      <c r="BN29" s="14">
        <v>52.487339374000008</v>
      </c>
      <c r="BO29" s="14">
        <v>66.305703831999992</v>
      </c>
      <c r="BP29" s="14">
        <v>45.003201609999998</v>
      </c>
      <c r="BQ29" s="14">
        <v>45.512403493000008</v>
      </c>
      <c r="BR29" s="14">
        <v>39.275458882000002</v>
      </c>
      <c r="BS29" s="14">
        <v>39.337108060999995</v>
      </c>
      <c r="BT29" s="14">
        <v>227.00799291000001</v>
      </c>
      <c r="BU29" s="14">
        <v>129.97260075700004</v>
      </c>
      <c r="BV29" s="14">
        <v>194.20023736599995</v>
      </c>
      <c r="BW29" s="14">
        <v>37.598763885999993</v>
      </c>
      <c r="BX29" s="14">
        <v>45.536687605000004</v>
      </c>
      <c r="BY29" s="14">
        <v>111.83776848500001</v>
      </c>
      <c r="BZ29" s="14">
        <v>36.593241435000003</v>
      </c>
      <c r="CA29" s="14">
        <v>38.490001935000002</v>
      </c>
      <c r="CB29" s="14">
        <v>122.18044661900001</v>
      </c>
      <c r="CC29" s="14">
        <v>40.303892123000004</v>
      </c>
      <c r="CD29" s="14">
        <v>37.362384849000001</v>
      </c>
      <c r="CE29" s="14">
        <v>71.747326247000004</v>
      </c>
      <c r="CF29" s="14">
        <v>129.88342389599998</v>
      </c>
      <c r="CG29" s="14">
        <v>164.24129227399999</v>
      </c>
      <c r="CH29" s="14">
        <v>33.418827227999998</v>
      </c>
      <c r="CI29" s="14">
        <v>38.230547369</v>
      </c>
      <c r="CJ29" s="14">
        <v>56.025828982</v>
      </c>
      <c r="CK29" s="14">
        <v>44.055145586000002</v>
      </c>
      <c r="CL29" s="14">
        <v>41.291236111000003</v>
      </c>
      <c r="CM29" s="14">
        <v>53.763712743999996</v>
      </c>
      <c r="CN29" s="14">
        <v>48.318838645</v>
      </c>
      <c r="CO29" s="14">
        <v>41.533859924000005</v>
      </c>
      <c r="CP29" s="14">
        <v>46.661268695999993</v>
      </c>
      <c r="CQ29" s="14">
        <v>59.22730713</v>
      </c>
      <c r="CR29" s="14">
        <v>53.739201292999994</v>
      </c>
      <c r="CS29" s="14">
        <v>78.252772786000008</v>
      </c>
      <c r="CT29" s="14">
        <v>26.995365532999998</v>
      </c>
      <c r="CU29" s="14">
        <v>33.212607236000004</v>
      </c>
      <c r="CV29" s="14">
        <v>47.091542892</v>
      </c>
      <c r="CW29" s="14">
        <v>47.948602937000004</v>
      </c>
      <c r="CX29" s="14">
        <v>64.311193654999997</v>
      </c>
      <c r="CY29" s="14">
        <v>66.521941091000002</v>
      </c>
      <c r="CZ29" s="14">
        <v>33.553041580999995</v>
      </c>
      <c r="DA29" s="14">
        <v>70.096814592999991</v>
      </c>
      <c r="DB29" s="14">
        <v>58.796497654000007</v>
      </c>
      <c r="DC29" s="14">
        <v>52.198333945000002</v>
      </c>
      <c r="DD29" s="14">
        <v>62.186889439000005</v>
      </c>
      <c r="DE29" s="14">
        <v>70.167614827999998</v>
      </c>
      <c r="DF29" s="14">
        <v>55.221589428999998</v>
      </c>
      <c r="DG29" s="14">
        <v>52.972499851999999</v>
      </c>
      <c r="DH29" s="14">
        <v>63.976991043999995</v>
      </c>
      <c r="DI29" s="14">
        <v>54.023550025999995</v>
      </c>
      <c r="DJ29" s="14">
        <v>61.375199847000005</v>
      </c>
      <c r="DK29" s="14">
        <v>47.897953266999998</v>
      </c>
      <c r="DL29" s="14">
        <v>46.119074703999999</v>
      </c>
      <c r="DM29" s="14">
        <v>52.927847214000003</v>
      </c>
      <c r="DN29" s="14">
        <v>79.377117877999993</v>
      </c>
      <c r="DO29" s="14">
        <v>69.567877952000003</v>
      </c>
      <c r="DP29" s="14">
        <v>62.778317350999998</v>
      </c>
      <c r="DQ29" s="14">
        <v>541.72516850399995</v>
      </c>
      <c r="DR29" s="14">
        <v>160.41749537799998</v>
      </c>
      <c r="DS29" s="14">
        <v>85.49645534199999</v>
      </c>
      <c r="DT29" s="14">
        <v>175.84511557600001</v>
      </c>
      <c r="DU29" s="14">
        <v>213.95400113700003</v>
      </c>
      <c r="DV29" s="14">
        <v>106.40525911500001</v>
      </c>
      <c r="DW29" s="14">
        <v>114.833561265</v>
      </c>
      <c r="DX29" s="14">
        <v>110.91501189900001</v>
      </c>
      <c r="DY29" s="14">
        <v>118.25124955500002</v>
      </c>
      <c r="DZ29" s="14">
        <v>165.99078660599997</v>
      </c>
      <c r="EA29" s="14">
        <v>103.23500794500001</v>
      </c>
      <c r="EB29" s="14">
        <v>144.60435680899997</v>
      </c>
      <c r="EC29" s="14">
        <v>157.67516652700002</v>
      </c>
      <c r="ED29" s="14">
        <v>169.70173918000003</v>
      </c>
      <c r="EE29" s="14">
        <v>43.231051003999994</v>
      </c>
      <c r="EF29" s="14">
        <v>126.87233167200002</v>
      </c>
      <c r="EG29" s="14">
        <v>128.34914042399998</v>
      </c>
      <c r="EH29" s="14">
        <v>514.67150780899999</v>
      </c>
      <c r="EI29" s="14">
        <v>-158.05544835700002</v>
      </c>
      <c r="EJ29" s="14">
        <v>184.67534376699999</v>
      </c>
      <c r="EK29" s="14">
        <v>61.218751573999995</v>
      </c>
      <c r="EL29" s="14">
        <v>327.58188031300006</v>
      </c>
      <c r="EM29" s="14">
        <v>-41.221717308999978</v>
      </c>
      <c r="EN29" s="14">
        <v>124.24399837799999</v>
      </c>
      <c r="EO29" s="14">
        <v>130.71676837300001</v>
      </c>
      <c r="EP29" s="14">
        <v>254.63223211499999</v>
      </c>
      <c r="EQ29" s="14">
        <v>149.532699855</v>
      </c>
      <c r="ER29" s="14">
        <v>24.940923668000011</v>
      </c>
      <c r="ES29" s="14">
        <v>87.039759932999999</v>
      </c>
      <c r="ET29" s="14">
        <v>568.96470349399999</v>
      </c>
      <c r="EU29" s="14">
        <v>97.617518801000017</v>
      </c>
      <c r="EV29" s="14">
        <v>-94.039855442999965</v>
      </c>
      <c r="EW29" s="14">
        <v>323.591500575</v>
      </c>
      <c r="EX29" s="14">
        <v>189.08698820200001</v>
      </c>
      <c r="EY29" s="14">
        <v>179.92207641599998</v>
      </c>
      <c r="EZ29" s="14">
        <v>334.99173137400004</v>
      </c>
      <c r="FA29" s="14">
        <v>371.08275393799988</v>
      </c>
      <c r="FB29" s="14">
        <v>306.39717469999994</v>
      </c>
      <c r="FC29" s="14">
        <v>-161.75291257400002</v>
      </c>
      <c r="FD29" s="14">
        <v>135.448273769</v>
      </c>
      <c r="FE29" s="14">
        <v>91.924209724999997</v>
      </c>
      <c r="FF29" s="14">
        <v>160.06788310899998</v>
      </c>
      <c r="FG29" s="14">
        <v>217.266537548</v>
      </c>
      <c r="FH29" s="14">
        <v>105.548455635</v>
      </c>
      <c r="FI29" s="14">
        <v>697.64071368300006</v>
      </c>
      <c r="FJ29" s="14">
        <v>-75.444411686999956</v>
      </c>
      <c r="FK29" s="14">
        <v>114.59719030800001</v>
      </c>
      <c r="FL29" s="14">
        <v>233.79304609799999</v>
      </c>
      <c r="FM29" s="14">
        <v>150.090049655</v>
      </c>
      <c r="FN29" s="14">
        <v>244.35700563300006</v>
      </c>
      <c r="FO29" s="14">
        <v>244.96793529000001</v>
      </c>
      <c r="FP29" s="14">
        <v>414.41710999899999</v>
      </c>
      <c r="FQ29" s="14">
        <v>39.829942609000007</v>
      </c>
      <c r="FR29" s="14">
        <v>44.895271450999992</v>
      </c>
      <c r="FS29" s="14">
        <v>191.95358757099999</v>
      </c>
      <c r="FT29" s="14">
        <v>189.14219758999997</v>
      </c>
      <c r="FU29" s="14">
        <v>206.027707806</v>
      </c>
      <c r="FV29" s="14">
        <v>203.787755858</v>
      </c>
      <c r="FW29" s="14">
        <v>173.671216579</v>
      </c>
      <c r="FX29" s="14">
        <v>255.716303528</v>
      </c>
      <c r="FY29" s="14">
        <v>195.16672831399998</v>
      </c>
      <c r="FZ29" s="14">
        <v>310.44773642999996</v>
      </c>
      <c r="GA29" s="14">
        <v>227.41625907199997</v>
      </c>
      <c r="GB29" s="6">
        <v>237.538320481</v>
      </c>
      <c r="GC29" s="6">
        <v>248.83151310499997</v>
      </c>
      <c r="GD29" s="6">
        <v>262.83164353299998</v>
      </c>
      <c r="GE29" s="6">
        <v>233.27210575699996</v>
      </c>
      <c r="GF29" s="6">
        <v>226.20348623500001</v>
      </c>
      <c r="GG29" s="6">
        <v>229.83171622899999</v>
      </c>
      <c r="GH29" s="6">
        <v>219.09926888299995</v>
      </c>
      <c r="GI29" s="6">
        <v>242.581134975</v>
      </c>
      <c r="GJ29" s="6">
        <v>287.30063994200003</v>
      </c>
      <c r="GK29" s="6">
        <v>247.00032871200003</v>
      </c>
      <c r="GL29" s="7">
        <v>379.88411424899994</v>
      </c>
      <c r="GM29" s="7">
        <v>362.25549082799995</v>
      </c>
      <c r="GN29" s="7">
        <v>253.47338504999996</v>
      </c>
      <c r="GO29" s="7">
        <v>346.53652255900005</v>
      </c>
      <c r="GP29" s="7">
        <v>246.948807929</v>
      </c>
      <c r="GQ29" s="7">
        <v>282.65860137299995</v>
      </c>
      <c r="GR29" s="7">
        <v>248.18070585400002</v>
      </c>
      <c r="GS29" s="7">
        <v>225.79192209300001</v>
      </c>
      <c r="GT29" s="7">
        <v>249.61977875700006</v>
      </c>
      <c r="GU29" s="7">
        <v>246.17501105099996</v>
      </c>
      <c r="GV29" s="7">
        <v>247.74488142300001</v>
      </c>
      <c r="GW29" s="7">
        <v>260.97091493199991</v>
      </c>
      <c r="GX29" s="158">
        <v>238.56075348799999</v>
      </c>
      <c r="GY29" s="158">
        <v>266.793355453</v>
      </c>
      <c r="GZ29" s="158">
        <v>163.76800329799997</v>
      </c>
      <c r="HA29" s="158">
        <v>133.57240525100002</v>
      </c>
      <c r="HB29" s="158">
        <v>148.55740385600001</v>
      </c>
      <c r="HC29" s="158">
        <v>208.05895531399997</v>
      </c>
      <c r="HD29" s="158">
        <v>192.14873074100004</v>
      </c>
      <c r="HE29" s="158">
        <v>329.34838639100002</v>
      </c>
      <c r="HF29" s="158">
        <v>201.73798897999998</v>
      </c>
      <c r="HG29" s="158">
        <v>183.31055431299998</v>
      </c>
      <c r="HH29" s="158">
        <v>203.29307849600002</v>
      </c>
      <c r="HI29" s="158">
        <v>221.32942867100002</v>
      </c>
      <c r="HJ29" s="163">
        <v>133.68196651400001</v>
      </c>
      <c r="HK29" s="163">
        <v>161.82979137500001</v>
      </c>
      <c r="HL29" s="163">
        <v>173.21870353499997</v>
      </c>
      <c r="HM29" s="163">
        <v>163.85546116299997</v>
      </c>
      <c r="HN29" s="163">
        <v>150.80695566899999</v>
      </c>
      <c r="HO29" s="163">
        <v>164.462491333</v>
      </c>
      <c r="HP29" s="163">
        <v>198.23015065000001</v>
      </c>
      <c r="HQ29" s="163">
        <v>155.768709935</v>
      </c>
      <c r="HR29" s="163">
        <v>214.97694817200002</v>
      </c>
      <c r="HS29" s="163">
        <v>186.076656329</v>
      </c>
      <c r="HT29" s="163">
        <v>174.28302650000001</v>
      </c>
      <c r="HU29" s="163">
        <v>221.37050150100001</v>
      </c>
      <c r="HV29" s="163">
        <v>221.75073243899999</v>
      </c>
      <c r="HW29" s="163">
        <v>162.72662253000001</v>
      </c>
      <c r="HX29" s="163">
        <v>271.22546287199998</v>
      </c>
      <c r="HY29" s="163">
        <v>183.34028942099999</v>
      </c>
      <c r="HZ29" s="163">
        <v>216.43665375499998</v>
      </c>
      <c r="IA29" s="163">
        <v>198.51759183099998</v>
      </c>
      <c r="IB29" s="163">
        <v>180.70500549399995</v>
      </c>
      <c r="IC29" s="163">
        <v>201.674248562</v>
      </c>
      <c r="ID29" s="163">
        <v>274.45956372299997</v>
      </c>
      <c r="IE29" s="163">
        <v>213.76215403</v>
      </c>
      <c r="IF29" s="163">
        <v>233.72456317999999</v>
      </c>
      <c r="IG29" s="163">
        <v>244.51083553200002</v>
      </c>
      <c r="IH29" s="158">
        <v>192.73824389000001</v>
      </c>
      <c r="II29" s="158">
        <v>141.128896567</v>
      </c>
      <c r="IJ29" s="158">
        <v>291.13688149899997</v>
      </c>
      <c r="IK29" s="158">
        <v>184.084306086</v>
      </c>
      <c r="IL29" s="158">
        <v>207.89125955199998</v>
      </c>
      <c r="IM29" s="158">
        <v>201.85332927700003</v>
      </c>
      <c r="IN29" s="158">
        <v>302.53155410500005</v>
      </c>
      <c r="IO29" s="158"/>
      <c r="IP29" s="158"/>
      <c r="IQ29" s="158"/>
      <c r="IR29" s="158"/>
      <c r="IS29" s="158"/>
    </row>
    <row r="30" spans="1:253" x14ac:dyDescent="0.25">
      <c r="A30" s="13" t="s">
        <v>22</v>
      </c>
      <c r="B30" s="14">
        <v>1.1418978</v>
      </c>
      <c r="C30" s="14">
        <v>10.603341796</v>
      </c>
      <c r="D30" s="14">
        <v>0</v>
      </c>
      <c r="E30" s="14">
        <v>-1.1418978</v>
      </c>
      <c r="F30" s="14">
        <v>0</v>
      </c>
      <c r="G30" s="14">
        <v>0</v>
      </c>
      <c r="H30" s="14">
        <v>0</v>
      </c>
      <c r="I30" s="14">
        <v>0</v>
      </c>
      <c r="J30" s="14">
        <v>6.22</v>
      </c>
      <c r="K30" s="14">
        <v>0</v>
      </c>
      <c r="L30" s="14">
        <v>30.85</v>
      </c>
      <c r="M30" s="14">
        <v>0</v>
      </c>
      <c r="N30" s="14">
        <v>0</v>
      </c>
      <c r="O30" s="14">
        <v>0</v>
      </c>
      <c r="P30" s="14">
        <v>0</v>
      </c>
      <c r="Q30" s="14">
        <v>28.6</v>
      </c>
      <c r="R30" s="14">
        <v>28.431305823999999</v>
      </c>
      <c r="S30" s="14">
        <v>0</v>
      </c>
      <c r="T30" s="14">
        <v>58.086289878000002</v>
      </c>
      <c r="U30" s="14">
        <v>29.999723636999999</v>
      </c>
      <c r="V30" s="14">
        <v>30.640205641000001</v>
      </c>
      <c r="W30" s="14">
        <v>29.990232631999998</v>
      </c>
      <c r="X30" s="14">
        <v>0</v>
      </c>
      <c r="Y30" s="14">
        <v>14.726247755000001</v>
      </c>
      <c r="Z30" s="14">
        <v>9.5674511530000004</v>
      </c>
      <c r="AA30" s="14">
        <v>10.561345394</v>
      </c>
      <c r="AB30" s="14">
        <v>10.51152933</v>
      </c>
      <c r="AC30" s="14">
        <v>3.56484347</v>
      </c>
      <c r="AD30" s="14">
        <v>3.1979194999999998</v>
      </c>
      <c r="AE30" s="14">
        <v>17.355477458000003</v>
      </c>
      <c r="AF30" s="14">
        <v>0</v>
      </c>
      <c r="AG30" s="14">
        <v>18.359417544999999</v>
      </c>
      <c r="AH30" s="14">
        <v>0</v>
      </c>
      <c r="AI30" s="14">
        <v>8.8556205800000001</v>
      </c>
      <c r="AJ30" s="14">
        <v>18.560992978999998</v>
      </c>
      <c r="AK30" s="14">
        <v>0</v>
      </c>
      <c r="AL30" s="14">
        <v>136.00196669599998</v>
      </c>
      <c r="AM30" s="14">
        <v>0</v>
      </c>
      <c r="AN30" s="14">
        <v>10.190724968</v>
      </c>
      <c r="AO30" s="14">
        <v>0</v>
      </c>
      <c r="AP30" s="14">
        <v>0</v>
      </c>
      <c r="AQ30" s="14">
        <v>6.7290461070000003</v>
      </c>
      <c r="AR30" s="14">
        <v>0</v>
      </c>
      <c r="AS30" s="14">
        <v>0</v>
      </c>
      <c r="AT30" s="14">
        <v>163.19999999999999</v>
      </c>
      <c r="AU30" s="14">
        <v>0</v>
      </c>
      <c r="AV30" s="14">
        <v>0</v>
      </c>
      <c r="AW30" s="14">
        <v>0</v>
      </c>
      <c r="AX30" s="14">
        <v>15.553595251999999</v>
      </c>
      <c r="AY30" s="14">
        <v>0</v>
      </c>
      <c r="AZ30" s="14">
        <v>102</v>
      </c>
      <c r="BA30" s="14">
        <v>0</v>
      </c>
      <c r="BB30" s="14">
        <v>143.10098967800002</v>
      </c>
      <c r="BC30" s="14">
        <v>0</v>
      </c>
      <c r="BD30" s="14">
        <v>0</v>
      </c>
      <c r="BE30" s="14">
        <v>50.95</v>
      </c>
      <c r="BF30" s="14">
        <v>19.84</v>
      </c>
      <c r="BG30" s="14">
        <v>148.15</v>
      </c>
      <c r="BH30" s="14">
        <v>23</v>
      </c>
      <c r="BI30" s="14">
        <v>0</v>
      </c>
      <c r="BJ30" s="14">
        <v>0</v>
      </c>
      <c r="BK30" s="14">
        <v>46.9</v>
      </c>
      <c r="BL30" s="14">
        <v>46</v>
      </c>
      <c r="BM30" s="14">
        <v>43.8</v>
      </c>
      <c r="BN30" s="14">
        <v>12.494814034000001</v>
      </c>
      <c r="BO30" s="14">
        <v>27.829152894</v>
      </c>
      <c r="BP30" s="14">
        <v>0</v>
      </c>
      <c r="BQ30" s="14">
        <v>0</v>
      </c>
      <c r="BR30" s="14">
        <v>0</v>
      </c>
      <c r="BS30" s="14">
        <v>0</v>
      </c>
      <c r="BT30" s="14">
        <v>194.1</v>
      </c>
      <c r="BU30" s="14">
        <v>82.62</v>
      </c>
      <c r="BV30" s="14">
        <v>164.46</v>
      </c>
      <c r="BW30" s="14">
        <v>0</v>
      </c>
      <c r="BX30" s="14">
        <v>0</v>
      </c>
      <c r="BY30" s="14">
        <v>75.099999999999994</v>
      </c>
      <c r="BZ30" s="14">
        <v>0</v>
      </c>
      <c r="CA30" s="14">
        <v>0</v>
      </c>
      <c r="CB30" s="14">
        <v>89.82</v>
      </c>
      <c r="CC30" s="14">
        <v>0</v>
      </c>
      <c r="CD30" s="14">
        <v>0</v>
      </c>
      <c r="CE30" s="14">
        <v>29.25</v>
      </c>
      <c r="CF30" s="14">
        <v>91.555000000000007</v>
      </c>
      <c r="CG30" s="14">
        <v>106.61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466.46346840000001</v>
      </c>
      <c r="DR30" s="14">
        <v>113.932980822</v>
      </c>
      <c r="DS30" s="14">
        <v>36.020393914000003</v>
      </c>
      <c r="DT30" s="14">
        <v>113.60788879900001</v>
      </c>
      <c r="DU30" s="14">
        <v>148.15719953500002</v>
      </c>
      <c r="DV30" s="14">
        <v>44.388132403</v>
      </c>
      <c r="DW30" s="14">
        <v>54.231006012999998</v>
      </c>
      <c r="DX30" s="14">
        <v>44.663341686999999</v>
      </c>
      <c r="DY30" s="14">
        <v>50.407442410000002</v>
      </c>
      <c r="DZ30" s="14">
        <v>96.282308876000002</v>
      </c>
      <c r="EA30" s="14">
        <v>38.997282104</v>
      </c>
      <c r="EB30" s="14">
        <v>79.922293685</v>
      </c>
      <c r="EC30" s="14">
        <v>85.66150338700001</v>
      </c>
      <c r="ED30" s="14">
        <v>111.15883294000001</v>
      </c>
      <c r="EE30" s="14">
        <v>20.798126487000001</v>
      </c>
      <c r="EF30" s="14">
        <v>44.889648519000005</v>
      </c>
      <c r="EG30" s="14">
        <v>46.923424769000007</v>
      </c>
      <c r="EH30" s="14">
        <v>435.66509496999998</v>
      </c>
      <c r="EI30" s="14">
        <v>-228.43750460199999</v>
      </c>
      <c r="EJ30" s="14">
        <v>97.613543442999998</v>
      </c>
      <c r="EK30" s="14">
        <v>-42.842094177999996</v>
      </c>
      <c r="EL30" s="14">
        <v>246.335008974</v>
      </c>
      <c r="EM30" s="14">
        <v>-138.87628460099998</v>
      </c>
      <c r="EN30" s="14">
        <v>41.338541886000002</v>
      </c>
      <c r="EO30" s="14">
        <v>17.09327803</v>
      </c>
      <c r="EP30" s="14">
        <v>186.20797299200001</v>
      </c>
      <c r="EQ30" s="14">
        <v>36.115813232999997</v>
      </c>
      <c r="ER30" s="14">
        <v>-73.879100151999992</v>
      </c>
      <c r="ES30" s="14">
        <v>2.0629881489999997</v>
      </c>
      <c r="ET30" s="14">
        <v>491.01591135800004</v>
      </c>
      <c r="EU30" s="14">
        <v>19.910600248000001</v>
      </c>
      <c r="EV30" s="14">
        <v>-177.18293635000001</v>
      </c>
      <c r="EW30" s="14">
        <v>233.71796346900001</v>
      </c>
      <c r="EX30" s="14">
        <v>104.051652275</v>
      </c>
      <c r="EY30" s="14">
        <v>92.338712279000006</v>
      </c>
      <c r="EZ30" s="14">
        <v>242.09184970300001</v>
      </c>
      <c r="FA30" s="14">
        <v>276.808156575</v>
      </c>
      <c r="FB30" s="14">
        <v>232.38614193699999</v>
      </c>
      <c r="FC30" s="14">
        <v>-238.89801901700002</v>
      </c>
      <c r="FD30" s="14">
        <v>40.510664476999999</v>
      </c>
      <c r="FE30" s="14">
        <v>0.86107829300000049</v>
      </c>
      <c r="FF30" s="14">
        <v>78.081160114999989</v>
      </c>
      <c r="FG30" s="14">
        <v>126.42589055100001</v>
      </c>
      <c r="FH30" s="14">
        <v>23.089323701000001</v>
      </c>
      <c r="FI30" s="14">
        <v>606.40411941900004</v>
      </c>
      <c r="FJ30" s="14">
        <v>-171.36121612899998</v>
      </c>
      <c r="FK30" s="14">
        <v>19.575108518</v>
      </c>
      <c r="FL30" s="14">
        <v>127.91896304599999</v>
      </c>
      <c r="FM30" s="14">
        <v>48.996965676000002</v>
      </c>
      <c r="FN30" s="14">
        <v>162.85134850200001</v>
      </c>
      <c r="FO30" s="14">
        <v>158.28039791500001</v>
      </c>
      <c r="FP30" s="14">
        <v>303.110237267</v>
      </c>
      <c r="FQ30" s="14">
        <v>-32.651095445999999</v>
      </c>
      <c r="FR30" s="14">
        <v>-53.926814701000005</v>
      </c>
      <c r="FS30" s="14">
        <v>99.249079743999985</v>
      </c>
      <c r="FT30" s="14">
        <v>92.166523873000003</v>
      </c>
      <c r="FU30" s="14">
        <v>94.911461869000007</v>
      </c>
      <c r="FV30" s="14">
        <v>108.42368992500002</v>
      </c>
      <c r="FW30" s="14">
        <v>81.938060233000002</v>
      </c>
      <c r="FX30" s="14">
        <v>155.5838981</v>
      </c>
      <c r="FY30" s="14">
        <v>74.857247697000005</v>
      </c>
      <c r="FZ30" s="14">
        <v>212.17223223799999</v>
      </c>
      <c r="GA30" s="14">
        <v>138.44496540599999</v>
      </c>
      <c r="GB30" s="6">
        <v>137.45934925399999</v>
      </c>
      <c r="GC30" s="6">
        <v>141.74504888799999</v>
      </c>
      <c r="GD30" s="6">
        <v>168.765892611</v>
      </c>
      <c r="GE30" s="6">
        <v>128.39257415</v>
      </c>
      <c r="GF30" s="6">
        <v>126.00996011299999</v>
      </c>
      <c r="GG30" s="6">
        <v>117.88960717400001</v>
      </c>
      <c r="GH30" s="6">
        <v>116.60361727</v>
      </c>
      <c r="GI30" s="6">
        <v>133.115419366</v>
      </c>
      <c r="GJ30" s="6">
        <v>177.93503632299999</v>
      </c>
      <c r="GK30" s="6">
        <v>146.03441861100001</v>
      </c>
      <c r="GL30" s="7">
        <v>278.26550660700002</v>
      </c>
      <c r="GM30" s="7">
        <v>269.92143954699998</v>
      </c>
      <c r="GN30" s="7">
        <v>141.405686911</v>
      </c>
      <c r="GO30" s="7">
        <v>241.69130142</v>
      </c>
      <c r="GP30" s="7">
        <v>147.30820639199999</v>
      </c>
      <c r="GQ30" s="7">
        <v>138.20568113900001</v>
      </c>
      <c r="GR30" s="7">
        <v>136.13285507099999</v>
      </c>
      <c r="GS30" s="7">
        <v>117.094024979</v>
      </c>
      <c r="GT30" s="7">
        <v>137.44093889300001</v>
      </c>
      <c r="GU30" s="7">
        <v>135.756533045</v>
      </c>
      <c r="GV30" s="7">
        <v>143.92891996699998</v>
      </c>
      <c r="GW30" s="7">
        <v>139.73530526499999</v>
      </c>
      <c r="GX30" s="158">
        <v>133.66387306199999</v>
      </c>
      <c r="GY30" s="158">
        <v>156.944410347</v>
      </c>
      <c r="GZ30" s="158">
        <v>76.656736678999991</v>
      </c>
      <c r="HA30" s="158">
        <v>99.617723335000008</v>
      </c>
      <c r="HB30" s="158">
        <v>99.983757565000005</v>
      </c>
      <c r="HC30" s="158">
        <v>116.22580768899999</v>
      </c>
      <c r="HD30" s="158">
        <v>105.783963324</v>
      </c>
      <c r="HE30" s="158">
        <v>257.034220065</v>
      </c>
      <c r="HF30" s="158">
        <v>101.780545522</v>
      </c>
      <c r="HG30" s="158">
        <v>84.884670599999993</v>
      </c>
      <c r="HH30" s="158">
        <v>110.30700200199999</v>
      </c>
      <c r="HI30" s="158">
        <v>107.50093607300001</v>
      </c>
      <c r="HJ30" s="163">
        <v>58.889473811000002</v>
      </c>
      <c r="HK30" s="163">
        <v>60.207409268000006</v>
      </c>
      <c r="HL30" s="163">
        <v>53.670452429999997</v>
      </c>
      <c r="HM30" s="163">
        <v>65.454925552999995</v>
      </c>
      <c r="HN30" s="163">
        <v>48.401431700000003</v>
      </c>
      <c r="HO30" s="163">
        <v>43.134576957</v>
      </c>
      <c r="HP30" s="163">
        <v>88.247982499999992</v>
      </c>
      <c r="HQ30" s="163">
        <v>39.509312711999996</v>
      </c>
      <c r="HR30" s="163">
        <v>96.418473372000008</v>
      </c>
      <c r="HS30" s="163">
        <v>68.531983366000006</v>
      </c>
      <c r="HT30" s="163">
        <v>53.915864033000005</v>
      </c>
      <c r="HU30" s="163">
        <v>71.756035335000007</v>
      </c>
      <c r="HV30" s="163">
        <v>116.838972883</v>
      </c>
      <c r="HW30" s="163">
        <v>51.711051343000001</v>
      </c>
      <c r="HX30" s="163">
        <v>128.87679800000001</v>
      </c>
      <c r="HY30" s="163">
        <v>65.645176014</v>
      </c>
      <c r="HZ30" s="163">
        <v>98.932687089999988</v>
      </c>
      <c r="IA30" s="163">
        <v>71.320325772999993</v>
      </c>
      <c r="IB30" s="163">
        <v>53.905637566999999</v>
      </c>
      <c r="IC30" s="163">
        <v>72.727764180999998</v>
      </c>
      <c r="ID30" s="163">
        <v>82.201665011999992</v>
      </c>
      <c r="IE30" s="163">
        <v>79.19133300499999</v>
      </c>
      <c r="IF30" s="163">
        <v>75.662585051999997</v>
      </c>
      <c r="IG30" s="163">
        <v>91.952377131000006</v>
      </c>
      <c r="IH30" s="158">
        <v>80.340349242000002</v>
      </c>
      <c r="II30" s="158">
        <v>26.54330878</v>
      </c>
      <c r="IJ30" s="158">
        <v>127.12307939899999</v>
      </c>
      <c r="IK30" s="158">
        <v>73.890192271000004</v>
      </c>
      <c r="IL30" s="158">
        <v>84.579648706</v>
      </c>
      <c r="IM30" s="158">
        <v>76.998602027000004</v>
      </c>
      <c r="IN30" s="158">
        <v>155.02277856800001</v>
      </c>
      <c r="IO30" s="158"/>
      <c r="IP30" s="158"/>
      <c r="IQ30" s="158"/>
      <c r="IR30" s="158"/>
      <c r="IS30" s="158"/>
    </row>
    <row r="31" spans="1:253" x14ac:dyDescent="0.25">
      <c r="A31" s="19" t="s">
        <v>23</v>
      </c>
      <c r="B31" s="14">
        <v>8.7013121299999998</v>
      </c>
      <c r="C31" s="14">
        <v>18.621474688000003</v>
      </c>
      <c r="D31" s="14">
        <v>23.275839553999997</v>
      </c>
      <c r="E31" s="14">
        <v>35.143223149000008</v>
      </c>
      <c r="F31" s="14">
        <v>19.382756897</v>
      </c>
      <c r="G31" s="14">
        <v>24.370253326</v>
      </c>
      <c r="H31" s="14">
        <v>24.859875093000003</v>
      </c>
      <c r="I31" s="14">
        <v>22.926335319</v>
      </c>
      <c r="J31" s="14">
        <v>25.095048389999999</v>
      </c>
      <c r="K31" s="14">
        <v>28.340058581000001</v>
      </c>
      <c r="L31" s="14">
        <v>22.762396839000004</v>
      </c>
      <c r="M31" s="14">
        <v>51.425550295000001</v>
      </c>
      <c r="N31" s="14">
        <v>14.943729494999999</v>
      </c>
      <c r="O31" s="14">
        <v>22.302006244000001</v>
      </c>
      <c r="P31" s="14">
        <v>26.968928156999997</v>
      </c>
      <c r="Q31" s="14">
        <v>22.748838809999999</v>
      </c>
      <c r="R31" s="14">
        <v>26.081887543999997</v>
      </c>
      <c r="S31" s="14">
        <v>29.753363990000004</v>
      </c>
      <c r="T31" s="14">
        <v>32.860791219999996</v>
      </c>
      <c r="U31" s="14">
        <v>28.885851594999998</v>
      </c>
      <c r="V31" s="14">
        <v>28.166384040000004</v>
      </c>
      <c r="W31" s="14">
        <v>23.430154392999999</v>
      </c>
      <c r="X31" s="14">
        <v>34.451512211000001</v>
      </c>
      <c r="Y31" s="14">
        <v>48.513696620999994</v>
      </c>
      <c r="Z31" s="14">
        <v>14.631175541999999</v>
      </c>
      <c r="AA31" s="14">
        <v>27.468006984999999</v>
      </c>
      <c r="AB31" s="14">
        <v>28.150971637000001</v>
      </c>
      <c r="AC31" s="14">
        <v>31.803767827000005</v>
      </c>
      <c r="AD31" s="14">
        <v>32.328757834999998</v>
      </c>
      <c r="AE31" s="14">
        <v>24.892968728000003</v>
      </c>
      <c r="AF31" s="14">
        <v>27.451349318000002</v>
      </c>
      <c r="AG31" s="14">
        <v>30.116481403000002</v>
      </c>
      <c r="AH31" s="14">
        <v>34.427788786000008</v>
      </c>
      <c r="AI31" s="14">
        <v>31.226797563000002</v>
      </c>
      <c r="AJ31" s="14">
        <v>29.435744472999996</v>
      </c>
      <c r="AK31" s="14">
        <v>67.277359390000001</v>
      </c>
      <c r="AL31" s="14">
        <v>27.610727147999999</v>
      </c>
      <c r="AM31" s="14">
        <v>27.326799421</v>
      </c>
      <c r="AN31" s="14">
        <v>32.680549057</v>
      </c>
      <c r="AO31" s="14">
        <v>31.683658822999998</v>
      </c>
      <c r="AP31" s="14">
        <v>36.789868260999995</v>
      </c>
      <c r="AQ31" s="14">
        <v>28.147233489999998</v>
      </c>
      <c r="AR31" s="14">
        <v>37.742776333999998</v>
      </c>
      <c r="AS31" s="14">
        <v>37.356873708999998</v>
      </c>
      <c r="AT31" s="14">
        <v>37.441022263999997</v>
      </c>
      <c r="AU31" s="14">
        <v>36.587630992000001</v>
      </c>
      <c r="AV31" s="14">
        <v>28.945565297000002</v>
      </c>
      <c r="AW31" s="14">
        <v>46.166446775000004</v>
      </c>
      <c r="AX31" s="14">
        <v>25.946357948999999</v>
      </c>
      <c r="AY31" s="14">
        <v>29.907490001999999</v>
      </c>
      <c r="AZ31" s="14">
        <v>41.703403933999994</v>
      </c>
      <c r="BA31" s="14">
        <v>29.950572113</v>
      </c>
      <c r="BB31" s="14">
        <v>35.238098563000001</v>
      </c>
      <c r="BC31" s="14">
        <v>29.745498655999999</v>
      </c>
      <c r="BD31" s="14">
        <v>38.860560649999996</v>
      </c>
      <c r="BE31" s="14">
        <v>40.523502092999998</v>
      </c>
      <c r="BF31" s="14">
        <v>36.984569105000006</v>
      </c>
      <c r="BG31" s="14">
        <v>35.709541065000003</v>
      </c>
      <c r="BH31" s="14">
        <v>41.005555909999998</v>
      </c>
      <c r="BI31" s="14">
        <v>44.950872727000004</v>
      </c>
      <c r="BJ31" s="14">
        <v>39.022958072999998</v>
      </c>
      <c r="BK31" s="14">
        <v>40.565265148999998</v>
      </c>
      <c r="BL31" s="14">
        <v>31.993895045999999</v>
      </c>
      <c r="BM31" s="14">
        <v>37.298783215</v>
      </c>
      <c r="BN31" s="14">
        <v>39.99252534</v>
      </c>
      <c r="BO31" s="14">
        <v>38.476550938000003</v>
      </c>
      <c r="BP31" s="14">
        <v>45.003201609999998</v>
      </c>
      <c r="BQ31" s="14">
        <v>45.512403493000008</v>
      </c>
      <c r="BR31" s="14">
        <v>39.275458882000009</v>
      </c>
      <c r="BS31" s="14">
        <v>39.337108061000002</v>
      </c>
      <c r="BT31" s="14">
        <v>32.907992910000004</v>
      </c>
      <c r="BU31" s="14">
        <v>47.352600757000005</v>
      </c>
      <c r="BV31" s="14">
        <v>29.740237365999999</v>
      </c>
      <c r="BW31" s="14">
        <v>37.598763886</v>
      </c>
      <c r="BX31" s="14">
        <v>45.536687605000004</v>
      </c>
      <c r="BY31" s="14">
        <v>36.737768485000004</v>
      </c>
      <c r="BZ31" s="14">
        <v>36.593241434999996</v>
      </c>
      <c r="CA31" s="14">
        <v>38.490001935000002</v>
      </c>
      <c r="CB31" s="14">
        <v>32.360446618999994</v>
      </c>
      <c r="CC31" s="14">
        <v>40.303892123000004</v>
      </c>
      <c r="CD31" s="14">
        <v>37.362384849000001</v>
      </c>
      <c r="CE31" s="14">
        <v>42.497326247000004</v>
      </c>
      <c r="CF31" s="14">
        <v>38.32842389599999</v>
      </c>
      <c r="CG31" s="14">
        <v>57.631292273999989</v>
      </c>
      <c r="CH31" s="14">
        <v>33.418827227999998</v>
      </c>
      <c r="CI31" s="14">
        <v>38.230547369</v>
      </c>
      <c r="CJ31" s="14">
        <v>56.025828982</v>
      </c>
      <c r="CK31" s="14">
        <v>44.055145586000002</v>
      </c>
      <c r="CL31" s="14">
        <v>41.291236111000003</v>
      </c>
      <c r="CM31" s="14">
        <v>53.763712743999996</v>
      </c>
      <c r="CN31" s="14">
        <v>48.318838645</v>
      </c>
      <c r="CO31" s="14">
        <v>41.533859924000005</v>
      </c>
      <c r="CP31" s="14">
        <v>46.661268696</v>
      </c>
      <c r="CQ31" s="14">
        <v>59.22730713</v>
      </c>
      <c r="CR31" s="14">
        <v>53.739201292999994</v>
      </c>
      <c r="CS31" s="14">
        <v>78.252772786000023</v>
      </c>
      <c r="CT31" s="14">
        <v>26.995365533000001</v>
      </c>
      <c r="CU31" s="14">
        <v>33.212607236000004</v>
      </c>
      <c r="CV31" s="14">
        <v>47.091542892000007</v>
      </c>
      <c r="CW31" s="14">
        <v>47.948602937000004</v>
      </c>
      <c r="CX31" s="14">
        <v>64.311193654999997</v>
      </c>
      <c r="CY31" s="14">
        <v>66.521941091000002</v>
      </c>
      <c r="CZ31" s="14">
        <v>33.553041580999995</v>
      </c>
      <c r="DA31" s="14">
        <v>70.096814592999991</v>
      </c>
      <c r="DB31" s="14">
        <v>58.796497654000014</v>
      </c>
      <c r="DC31" s="14">
        <v>52.198333944999995</v>
      </c>
      <c r="DD31" s="14">
        <v>62.186889438999998</v>
      </c>
      <c r="DE31" s="14">
        <v>70.167614827999984</v>
      </c>
      <c r="DF31" s="14">
        <v>55.221589428999998</v>
      </c>
      <c r="DG31" s="14">
        <v>52.972499851999991</v>
      </c>
      <c r="DH31" s="14">
        <v>63.976991044000002</v>
      </c>
      <c r="DI31" s="14">
        <v>54.023550025999995</v>
      </c>
      <c r="DJ31" s="14">
        <v>61.375199847000005</v>
      </c>
      <c r="DK31" s="14">
        <v>47.897953267000005</v>
      </c>
      <c r="DL31" s="14">
        <v>46.119074703999999</v>
      </c>
      <c r="DM31" s="14">
        <v>52.92784721400001</v>
      </c>
      <c r="DN31" s="14">
        <v>79.377117877999993</v>
      </c>
      <c r="DO31" s="14">
        <v>69.567877952000003</v>
      </c>
      <c r="DP31" s="14">
        <v>62.778317350999998</v>
      </c>
      <c r="DQ31" s="14">
        <v>75.261700103999985</v>
      </c>
      <c r="DR31" s="14">
        <v>46.484514556000008</v>
      </c>
      <c r="DS31" s="14">
        <v>49.476061427999994</v>
      </c>
      <c r="DT31" s="14">
        <v>62.237226777000004</v>
      </c>
      <c r="DU31" s="14">
        <v>65.796801602000002</v>
      </c>
      <c r="DV31" s="14">
        <v>62.017126712</v>
      </c>
      <c r="DW31" s="14">
        <v>60.602555252000009</v>
      </c>
      <c r="DX31" s="14">
        <v>66.251670211999993</v>
      </c>
      <c r="DY31" s="14">
        <v>67.843807145</v>
      </c>
      <c r="DZ31" s="14">
        <v>69.708477729999984</v>
      </c>
      <c r="EA31" s="14">
        <v>64.237725841</v>
      </c>
      <c r="EB31" s="14">
        <v>64.682063123999995</v>
      </c>
      <c r="EC31" s="14">
        <v>72.013663139999991</v>
      </c>
      <c r="ED31" s="14">
        <v>58.542906239999994</v>
      </c>
      <c r="EE31" s="14">
        <v>22.432924516999996</v>
      </c>
      <c r="EF31" s="14">
        <v>81.982683153000011</v>
      </c>
      <c r="EG31" s="14">
        <v>81.425715655000005</v>
      </c>
      <c r="EH31" s="14">
        <v>79.006412838999992</v>
      </c>
      <c r="EI31" s="14">
        <v>70.382056244999987</v>
      </c>
      <c r="EJ31" s="14">
        <v>87.061800323999989</v>
      </c>
      <c r="EK31" s="14">
        <v>104.06084575199999</v>
      </c>
      <c r="EL31" s="14">
        <v>81.246871339000009</v>
      </c>
      <c r="EM31" s="14">
        <v>97.654567291999996</v>
      </c>
      <c r="EN31" s="14">
        <v>82.905456491999999</v>
      </c>
      <c r="EO31" s="14">
        <v>113.62349034300001</v>
      </c>
      <c r="EP31" s="14">
        <v>68.424259122999999</v>
      </c>
      <c r="EQ31" s="14">
        <v>113.41688662199999</v>
      </c>
      <c r="ER31" s="14">
        <v>98.820023820000003</v>
      </c>
      <c r="ES31" s="14">
        <v>84.976771783999993</v>
      </c>
      <c r="ET31" s="14">
        <v>77.948792136000009</v>
      </c>
      <c r="EU31" s="14">
        <v>77.706918553000008</v>
      </c>
      <c r="EV31" s="14">
        <v>83.143080906999998</v>
      </c>
      <c r="EW31" s="14">
        <v>89.873537106000001</v>
      </c>
      <c r="EX31" s="14">
        <v>85.035335926999991</v>
      </c>
      <c r="EY31" s="14">
        <v>87.583364137000004</v>
      </c>
      <c r="EZ31" s="14">
        <v>92.899881670999989</v>
      </c>
      <c r="FA31" s="14">
        <v>94.274597363000012</v>
      </c>
      <c r="FB31" s="14">
        <v>74.011032763000017</v>
      </c>
      <c r="FC31" s="14">
        <v>77.145106443000003</v>
      </c>
      <c r="FD31" s="14">
        <v>94.937609291999991</v>
      </c>
      <c r="FE31" s="14">
        <v>91.063131432000006</v>
      </c>
      <c r="FF31" s="14">
        <v>81.986722994000004</v>
      </c>
      <c r="FG31" s="14">
        <v>90.840646996999993</v>
      </c>
      <c r="FH31" s="14">
        <v>82.459131933999998</v>
      </c>
      <c r="FI31" s="14">
        <v>91.23659426399999</v>
      </c>
      <c r="FJ31" s="14">
        <v>95.916804442</v>
      </c>
      <c r="FK31" s="14">
        <v>95.022081790000001</v>
      </c>
      <c r="FL31" s="14">
        <v>105.874083052</v>
      </c>
      <c r="FM31" s="14">
        <v>101.093083979</v>
      </c>
      <c r="FN31" s="14">
        <v>81.505657131000007</v>
      </c>
      <c r="FO31" s="14">
        <v>86.687537375000005</v>
      </c>
      <c r="FP31" s="14">
        <v>111.306872732</v>
      </c>
      <c r="FQ31" s="14">
        <v>72.481038054999999</v>
      </c>
      <c r="FR31" s="14">
        <v>98.822086151999983</v>
      </c>
      <c r="FS31" s="14">
        <v>92.704507827</v>
      </c>
      <c r="FT31" s="14">
        <v>96.975673716999992</v>
      </c>
      <c r="FU31" s="14">
        <v>111.116245937</v>
      </c>
      <c r="FV31" s="14">
        <v>95.364065933000006</v>
      </c>
      <c r="FW31" s="14">
        <v>91.733156346000015</v>
      </c>
      <c r="FX31" s="14">
        <v>100.132405428</v>
      </c>
      <c r="FY31" s="14">
        <v>120.30948061699999</v>
      </c>
      <c r="FZ31" s="14">
        <v>98.275504192</v>
      </c>
      <c r="GA31" s="14">
        <v>88.971293666000008</v>
      </c>
      <c r="GB31" s="6">
        <v>100.07897122699998</v>
      </c>
      <c r="GC31" s="6">
        <v>107.086464217</v>
      </c>
      <c r="GD31" s="6">
        <v>94.065750922000007</v>
      </c>
      <c r="GE31" s="6">
        <v>104.879531607</v>
      </c>
      <c r="GF31" s="6">
        <v>100.19352612200001</v>
      </c>
      <c r="GG31" s="6">
        <v>111.94210905500002</v>
      </c>
      <c r="GH31" s="6">
        <v>102.49565161300002</v>
      </c>
      <c r="GI31" s="6">
        <v>109.465715609</v>
      </c>
      <c r="GJ31" s="6">
        <v>109.365603619</v>
      </c>
      <c r="GK31" s="6">
        <v>100.96591010100001</v>
      </c>
      <c r="GL31" s="7">
        <v>101.618607642</v>
      </c>
      <c r="GM31" s="7">
        <v>92.334051280999986</v>
      </c>
      <c r="GN31" s="7">
        <v>112.067698139</v>
      </c>
      <c r="GO31" s="7">
        <v>104.845221139</v>
      </c>
      <c r="GP31" s="7">
        <v>99.640601537000009</v>
      </c>
      <c r="GQ31" s="7">
        <v>144.45292023400003</v>
      </c>
      <c r="GR31" s="7">
        <v>112.047850783</v>
      </c>
      <c r="GS31" s="7">
        <v>108.69789711399999</v>
      </c>
      <c r="GT31" s="7">
        <v>112.17883986400001</v>
      </c>
      <c r="GU31" s="7">
        <v>110.418478006</v>
      </c>
      <c r="GV31" s="7">
        <v>103.815961456</v>
      </c>
      <c r="GW31" s="7">
        <v>121.23560966699998</v>
      </c>
      <c r="GX31" s="158">
        <v>104.896880426</v>
      </c>
      <c r="GY31" s="158">
        <v>109.848945106</v>
      </c>
      <c r="GZ31" s="158">
        <v>87.111266619000006</v>
      </c>
      <c r="HA31" s="158">
        <v>33.954681915999991</v>
      </c>
      <c r="HB31" s="158">
        <v>48.573646290999996</v>
      </c>
      <c r="HC31" s="158">
        <v>91.833147625000009</v>
      </c>
      <c r="HD31" s="158">
        <v>86.36476741700001</v>
      </c>
      <c r="HE31" s="158">
        <v>72.314166325999992</v>
      </c>
      <c r="HF31" s="158">
        <v>99.957443457999986</v>
      </c>
      <c r="HG31" s="158">
        <v>98.425883713000005</v>
      </c>
      <c r="HH31" s="158">
        <v>92.986076494000002</v>
      </c>
      <c r="HI31" s="158">
        <v>113.82849259800001</v>
      </c>
      <c r="HJ31" s="163">
        <v>74.792492703000008</v>
      </c>
      <c r="HK31" s="163">
        <v>101.62238210700001</v>
      </c>
      <c r="HL31" s="163">
        <v>119.54825110499998</v>
      </c>
      <c r="HM31" s="163">
        <v>98.400535609999991</v>
      </c>
      <c r="HN31" s="163">
        <v>102.405523969</v>
      </c>
      <c r="HO31" s="163">
        <v>121.32791437600001</v>
      </c>
      <c r="HP31" s="163">
        <v>109.98216815000001</v>
      </c>
      <c r="HQ31" s="163">
        <v>116.25939722300001</v>
      </c>
      <c r="HR31" s="163">
        <v>118.55847480000001</v>
      </c>
      <c r="HS31" s="163">
        <v>117.544672963</v>
      </c>
      <c r="HT31" s="163">
        <v>120.36716246700001</v>
      </c>
      <c r="HU31" s="163">
        <v>149.614466166</v>
      </c>
      <c r="HV31" s="163">
        <v>104.91175955599998</v>
      </c>
      <c r="HW31" s="163">
        <v>111.01557118700001</v>
      </c>
      <c r="HX31" s="163">
        <v>142.348664872</v>
      </c>
      <c r="HY31" s="163">
        <v>117.69511340699999</v>
      </c>
      <c r="HZ31" s="163">
        <v>117.50396666499998</v>
      </c>
      <c r="IA31" s="163">
        <v>127.19726605800001</v>
      </c>
      <c r="IB31" s="163">
        <v>126.79936792699999</v>
      </c>
      <c r="IC31" s="163">
        <v>128.946484381</v>
      </c>
      <c r="ID31" s="163">
        <v>192.25789871099997</v>
      </c>
      <c r="IE31" s="163">
        <v>134.57082102500001</v>
      </c>
      <c r="IF31" s="163">
        <v>158.06197812800002</v>
      </c>
      <c r="IG31" s="163">
        <v>152.55845840100002</v>
      </c>
      <c r="IH31" s="158">
        <v>112.397894648</v>
      </c>
      <c r="II31" s="158">
        <v>114.58558778699999</v>
      </c>
      <c r="IJ31" s="158">
        <v>164.01380209999996</v>
      </c>
      <c r="IK31" s="158">
        <v>110.19411381499999</v>
      </c>
      <c r="IL31" s="158">
        <v>123.31161084599999</v>
      </c>
      <c r="IM31" s="158">
        <v>124.85472725</v>
      </c>
      <c r="IN31" s="158">
        <v>147.50877553699999</v>
      </c>
      <c r="IO31" s="158"/>
      <c r="IP31" s="158"/>
      <c r="IQ31" s="158"/>
      <c r="IR31" s="158"/>
      <c r="IS31" s="158"/>
    </row>
    <row r="32" spans="1:253" x14ac:dyDescent="0.25">
      <c r="A32" s="13" t="s">
        <v>17</v>
      </c>
      <c r="B32" s="14">
        <v>0.27742193399999998</v>
      </c>
      <c r="C32" s="14">
        <v>0.451871731</v>
      </c>
      <c r="D32" s="14">
        <v>0.46353437200000003</v>
      </c>
      <c r="E32" s="14">
        <v>1.362427992</v>
      </c>
      <c r="F32" s="14">
        <v>0.58527611800000001</v>
      </c>
      <c r="G32" s="14">
        <v>0.95402055399999997</v>
      </c>
      <c r="H32" s="14">
        <v>0.48692272200000003</v>
      </c>
      <c r="I32" s="14">
        <v>0.79988213599999991</v>
      </c>
      <c r="J32" s="14">
        <v>1.0941004369999998</v>
      </c>
      <c r="K32" s="14">
        <v>0.113173068</v>
      </c>
      <c r="L32" s="14">
        <v>1.2052912149999999</v>
      </c>
      <c r="M32" s="14">
        <v>1.673481048</v>
      </c>
      <c r="N32" s="14">
        <v>0.15461872600000001</v>
      </c>
      <c r="O32" s="14">
        <v>0.91468932499999989</v>
      </c>
      <c r="P32" s="14">
        <v>1.7238864159999998</v>
      </c>
      <c r="Q32" s="14">
        <v>0.90849250199999998</v>
      </c>
      <c r="R32" s="14">
        <v>1.550439981</v>
      </c>
      <c r="S32" s="14">
        <v>1.3018715539999999</v>
      </c>
      <c r="T32" s="14">
        <v>2.9496377550000004</v>
      </c>
      <c r="U32" s="14">
        <v>2.5421078680000004</v>
      </c>
      <c r="V32" s="14">
        <v>1.643941149</v>
      </c>
      <c r="W32" s="14">
        <v>1.8548892480000001</v>
      </c>
      <c r="X32" s="14">
        <v>3.8266169860000003</v>
      </c>
      <c r="Y32" s="14">
        <v>2.3099335590000001</v>
      </c>
      <c r="Z32" s="14">
        <v>0.42330622900000003</v>
      </c>
      <c r="AA32" s="14">
        <v>2.8587430070000002</v>
      </c>
      <c r="AB32" s="14">
        <v>2.9607587149999999</v>
      </c>
      <c r="AC32" s="14">
        <v>3.146343619</v>
      </c>
      <c r="AD32" s="14">
        <v>1.824432134</v>
      </c>
      <c r="AE32" s="14">
        <v>4.3828882500000006</v>
      </c>
      <c r="AF32" s="14">
        <v>7.5609179770000008</v>
      </c>
      <c r="AG32" s="14">
        <v>3.6129055010000002</v>
      </c>
      <c r="AH32" s="14">
        <v>2.820351279</v>
      </c>
      <c r="AI32" s="14">
        <v>3.1278591650000003</v>
      </c>
      <c r="AJ32" s="14">
        <v>3.7617781849999998</v>
      </c>
      <c r="AK32" s="14">
        <v>4.9352869189999993</v>
      </c>
      <c r="AL32" s="14">
        <v>2.9253303529999997</v>
      </c>
      <c r="AM32" s="14">
        <v>2.7898646219999996</v>
      </c>
      <c r="AN32" s="14">
        <v>3.498342783</v>
      </c>
      <c r="AO32" s="14">
        <v>2.247239757</v>
      </c>
      <c r="AP32" s="14">
        <v>4.7604638780000004</v>
      </c>
      <c r="AQ32" s="14">
        <v>2.3144556820000002</v>
      </c>
      <c r="AR32" s="14">
        <v>3.1764525499999996</v>
      </c>
      <c r="AS32" s="14">
        <v>2.89563668</v>
      </c>
      <c r="AT32" s="14">
        <v>2.2733205060000001</v>
      </c>
      <c r="AU32" s="14">
        <v>1.5877065939999999</v>
      </c>
      <c r="AV32" s="14">
        <v>2.1492190820000001</v>
      </c>
      <c r="AW32" s="14">
        <v>2.2038276190000001</v>
      </c>
      <c r="AX32" s="14">
        <v>1.7692119540000002</v>
      </c>
      <c r="AY32" s="14">
        <v>3.0356248269999999</v>
      </c>
      <c r="AZ32" s="14">
        <v>13.670052848000001</v>
      </c>
      <c r="BA32" s="14">
        <v>3.4526670720000001</v>
      </c>
      <c r="BB32" s="14">
        <v>2.7921497209999999</v>
      </c>
      <c r="BC32" s="14">
        <v>2.8847359639999999</v>
      </c>
      <c r="BD32" s="14">
        <v>13.851983897</v>
      </c>
      <c r="BE32" s="14">
        <v>-6.3563735149999996</v>
      </c>
      <c r="BF32" s="14">
        <v>3.1015921949999998</v>
      </c>
      <c r="BG32" s="14">
        <v>2.3682672509999998</v>
      </c>
      <c r="BH32" s="14">
        <v>4.489911041</v>
      </c>
      <c r="BI32" s="14">
        <v>4.1030528519999994</v>
      </c>
      <c r="BJ32" s="14">
        <v>1.508685007</v>
      </c>
      <c r="BK32" s="14">
        <v>2.4127097659999999</v>
      </c>
      <c r="BL32" s="14">
        <v>6.1433115709999999</v>
      </c>
      <c r="BM32" s="14">
        <v>-3.2999958070000002</v>
      </c>
      <c r="BN32" s="14">
        <v>2.4566859669999999</v>
      </c>
      <c r="BO32" s="14">
        <v>6.3798950720000001</v>
      </c>
      <c r="BP32" s="14">
        <v>1.6051771430000001</v>
      </c>
      <c r="BQ32" s="14">
        <v>2.8899578379999999</v>
      </c>
      <c r="BR32" s="14">
        <v>1.551709292</v>
      </c>
      <c r="BS32" s="14">
        <v>5.0136183420000009</v>
      </c>
      <c r="BT32" s="14">
        <v>1.6412480209999998</v>
      </c>
      <c r="BU32" s="14">
        <v>17.243366884</v>
      </c>
      <c r="BV32" s="14">
        <v>3.87516148</v>
      </c>
      <c r="BW32" s="14">
        <v>37.560947374999998</v>
      </c>
      <c r="BX32" s="14">
        <v>4.1180549089999996</v>
      </c>
      <c r="BY32" s="14">
        <v>17.834723372999999</v>
      </c>
      <c r="BZ32" s="14">
        <v>12.679252083000002</v>
      </c>
      <c r="CA32" s="14">
        <v>3.2905603550000002</v>
      </c>
      <c r="CB32" s="14">
        <v>7.1027631759999998</v>
      </c>
      <c r="CC32" s="14">
        <v>16.737146095</v>
      </c>
      <c r="CD32" s="14">
        <v>4.1108601089999999</v>
      </c>
      <c r="CE32" s="14">
        <v>8.6251098279999994</v>
      </c>
      <c r="CF32" s="14">
        <v>3.4539939889999998</v>
      </c>
      <c r="CG32" s="14">
        <v>2.7094539769999999</v>
      </c>
      <c r="CH32" s="14">
        <v>1.9494445910000002</v>
      </c>
      <c r="CI32" s="14">
        <v>2.2244667540000003</v>
      </c>
      <c r="CJ32" s="14">
        <v>2.6314182869999998</v>
      </c>
      <c r="CK32" s="14">
        <v>2.2615397500000003</v>
      </c>
      <c r="CL32" s="14">
        <v>2.6435908980000002</v>
      </c>
      <c r="CM32" s="14">
        <v>7.845992861</v>
      </c>
      <c r="CN32" s="14">
        <v>4.1490595409999997</v>
      </c>
      <c r="CO32" s="14">
        <v>1.847907792</v>
      </c>
      <c r="CP32" s="14">
        <v>12.674594062000001</v>
      </c>
      <c r="CQ32" s="14">
        <v>2.8934088999999998</v>
      </c>
      <c r="CR32" s="14">
        <v>2.7247677650000002</v>
      </c>
      <c r="CS32" s="14">
        <v>3.9213896309999998</v>
      </c>
      <c r="CT32" s="14">
        <v>1.6186221569999999</v>
      </c>
      <c r="CU32" s="14">
        <v>4.3505825329999999</v>
      </c>
      <c r="CV32" s="14">
        <v>7.6285303389999992</v>
      </c>
      <c r="CW32" s="14">
        <v>2.5480021370000001</v>
      </c>
      <c r="CX32" s="14">
        <v>6.043313071</v>
      </c>
      <c r="CY32" s="14">
        <v>1.6000381619999997</v>
      </c>
      <c r="CZ32" s="14">
        <v>5.724894699</v>
      </c>
      <c r="DA32" s="14">
        <v>-1.2317732609999996</v>
      </c>
      <c r="DB32" s="14">
        <v>9.3437922740000001</v>
      </c>
      <c r="DC32" s="14">
        <v>7.6654465900000002</v>
      </c>
      <c r="DD32" s="14">
        <v>2.5525534160000003</v>
      </c>
      <c r="DE32" s="14">
        <v>5.2993660030000003</v>
      </c>
      <c r="DF32" s="14">
        <v>6.0392784349999999</v>
      </c>
      <c r="DG32" s="14">
        <v>3.955338276</v>
      </c>
      <c r="DH32" s="14">
        <v>1.9313355210000001</v>
      </c>
      <c r="DI32" s="14">
        <v>5.3557841400000008</v>
      </c>
      <c r="DJ32" s="14">
        <v>3.6603384100000005</v>
      </c>
      <c r="DK32" s="14">
        <v>4.4807508190000007</v>
      </c>
      <c r="DL32" s="14">
        <v>6.3935275850000002</v>
      </c>
      <c r="DM32" s="14">
        <v>1.6127430450000002</v>
      </c>
      <c r="DN32" s="14">
        <v>32.681817952000003</v>
      </c>
      <c r="DO32" s="14">
        <v>25.253186109000001</v>
      </c>
      <c r="DP32" s="14">
        <v>6.6292066409999997</v>
      </c>
      <c r="DQ32" s="14">
        <v>5.8243512140000009</v>
      </c>
      <c r="DR32" s="14">
        <v>2.6567406550000001</v>
      </c>
      <c r="DS32" s="14">
        <v>4.0648737339999998</v>
      </c>
      <c r="DT32" s="14">
        <v>0.85177961099999999</v>
      </c>
      <c r="DU32" s="14">
        <v>1.2646140620000001</v>
      </c>
      <c r="DV32" s="14">
        <v>15.631559271</v>
      </c>
      <c r="DW32" s="14">
        <v>3.939649631</v>
      </c>
      <c r="DX32" s="14">
        <v>3.4780022160000001</v>
      </c>
      <c r="DY32" s="14">
        <v>4.4115968460000001</v>
      </c>
      <c r="DZ32" s="14">
        <v>2.4700197319999999</v>
      </c>
      <c r="EA32" s="14">
        <v>2.472480885</v>
      </c>
      <c r="EB32" s="14">
        <v>18.115491202000001</v>
      </c>
      <c r="EC32" s="14">
        <v>1.130135447</v>
      </c>
      <c r="ED32" s="14">
        <v>2.365015445</v>
      </c>
      <c r="EE32" s="14">
        <v>1.575762361</v>
      </c>
      <c r="EF32" s="14">
        <v>15.176800181999999</v>
      </c>
      <c r="EG32" s="14">
        <v>6.5789066109999998</v>
      </c>
      <c r="EH32" s="14">
        <v>8.5515864399999995</v>
      </c>
      <c r="EI32" s="14">
        <v>9.7752502750000012</v>
      </c>
      <c r="EJ32" s="14">
        <v>10.635409849</v>
      </c>
      <c r="EK32" s="14">
        <v>1.8174099019999999</v>
      </c>
      <c r="EL32" s="14">
        <v>-0.45600381500000031</v>
      </c>
      <c r="EM32" s="14">
        <v>5.1189857879999998</v>
      </c>
      <c r="EN32" s="14">
        <v>7.6146690120000002</v>
      </c>
      <c r="EO32" s="14">
        <v>8.8564984189999993</v>
      </c>
      <c r="EP32" s="14">
        <v>1.5616850610000002</v>
      </c>
      <c r="EQ32" s="14">
        <v>4.0874633500000002</v>
      </c>
      <c r="ER32" s="14">
        <v>7.6960333309999998</v>
      </c>
      <c r="ES32" s="14">
        <v>64.407082681000006</v>
      </c>
      <c r="ET32" s="14">
        <v>5.4718008220000005</v>
      </c>
      <c r="EU32" s="14">
        <v>18.267978338999999</v>
      </c>
      <c r="EV32" s="14">
        <v>10.557322758</v>
      </c>
      <c r="EW32" s="14">
        <v>15.944864330999998</v>
      </c>
      <c r="EX32" s="14">
        <v>3.7653158370000002</v>
      </c>
      <c r="EY32" s="14">
        <v>13.232331635000001</v>
      </c>
      <c r="EZ32" s="14">
        <v>12.752479061999999</v>
      </c>
      <c r="FA32" s="14">
        <v>16.164362389000001</v>
      </c>
      <c r="FB32" s="14">
        <v>6.5310873130000004</v>
      </c>
      <c r="FC32" s="14">
        <v>357.28861774899997</v>
      </c>
      <c r="FD32" s="14">
        <v>7.1317947820000001</v>
      </c>
      <c r="FE32" s="14">
        <v>16.145596218000001</v>
      </c>
      <c r="FF32" s="14">
        <v>6.6866371190000002</v>
      </c>
      <c r="FG32" s="14">
        <v>7.6679205650000002</v>
      </c>
      <c r="FH32" s="14">
        <v>-316.29904159699998</v>
      </c>
      <c r="FI32" s="14">
        <v>13.453070013000001</v>
      </c>
      <c r="FJ32" s="14">
        <v>8.3551803180000004</v>
      </c>
      <c r="FK32" s="14">
        <v>13.882175720000001</v>
      </c>
      <c r="FL32" s="14">
        <v>18.617487658000002</v>
      </c>
      <c r="FM32" s="14">
        <v>209.75343208900003</v>
      </c>
      <c r="FN32" s="14">
        <v>8.0937356010000006</v>
      </c>
      <c r="FO32" s="14">
        <v>8.9795541930000002</v>
      </c>
      <c r="FP32" s="14">
        <v>30.844272669999999</v>
      </c>
      <c r="FQ32" s="14">
        <v>6.687240566999999</v>
      </c>
      <c r="FR32" s="14">
        <v>24.472366822000005</v>
      </c>
      <c r="FS32" s="14">
        <v>14.576560560999999</v>
      </c>
      <c r="FT32" s="14">
        <v>34.058390246000002</v>
      </c>
      <c r="FU32" s="14">
        <v>122.320946632</v>
      </c>
      <c r="FV32" s="14">
        <v>33.399932436999997</v>
      </c>
      <c r="FW32" s="14">
        <v>43.877636733999999</v>
      </c>
      <c r="FX32" s="14">
        <v>29.723521929</v>
      </c>
      <c r="FY32" s="14">
        <v>288.87269053299997</v>
      </c>
      <c r="FZ32" s="14">
        <v>7.8211392750000002</v>
      </c>
      <c r="GA32" s="14">
        <v>7.9053611339999996</v>
      </c>
      <c r="GB32" s="6">
        <v>10.999799122999999</v>
      </c>
      <c r="GC32" s="6">
        <v>45.562690171</v>
      </c>
      <c r="GD32" s="6">
        <v>31.225807540000005</v>
      </c>
      <c r="GE32" s="6">
        <v>96.950579309999995</v>
      </c>
      <c r="GF32" s="6">
        <v>44.593888500999995</v>
      </c>
      <c r="GG32" s="6">
        <v>54.116478498999996</v>
      </c>
      <c r="GH32" s="6">
        <v>20.108639165</v>
      </c>
      <c r="GI32" s="6">
        <v>59.538960681999995</v>
      </c>
      <c r="GJ32" s="6">
        <v>40.978611686999997</v>
      </c>
      <c r="GK32" s="6">
        <v>182.50367941999997</v>
      </c>
      <c r="GL32" s="7">
        <v>34.835806511999998</v>
      </c>
      <c r="GM32" s="7">
        <v>10.574268324000002</v>
      </c>
      <c r="GN32" s="7">
        <v>17.861331733999997</v>
      </c>
      <c r="GO32" s="7">
        <v>63.635349646000002</v>
      </c>
      <c r="GP32" s="7">
        <v>55.272942315999998</v>
      </c>
      <c r="GQ32" s="7">
        <v>17.160043061</v>
      </c>
      <c r="GR32" s="7">
        <v>49.036746174000001</v>
      </c>
      <c r="GS32" s="7">
        <v>38.748209645000003</v>
      </c>
      <c r="GT32" s="7">
        <v>20.498387669</v>
      </c>
      <c r="GU32" s="7">
        <v>76.016047346999997</v>
      </c>
      <c r="GV32" s="7">
        <v>38.055865883000003</v>
      </c>
      <c r="GW32" s="7">
        <v>137.79957465699999</v>
      </c>
      <c r="GX32" s="158">
        <v>5.9402027000000004</v>
      </c>
      <c r="GY32" s="158">
        <v>10.351060863000001</v>
      </c>
      <c r="GZ32" s="158">
        <v>530.096121025</v>
      </c>
      <c r="HA32" s="158">
        <v>31.810812172000006</v>
      </c>
      <c r="HB32" s="158">
        <v>38.852298690999994</v>
      </c>
      <c r="HC32" s="158">
        <v>51.26341893</v>
      </c>
      <c r="HD32" s="158">
        <v>62.808032218999998</v>
      </c>
      <c r="HE32" s="158">
        <v>25.017188837999999</v>
      </c>
      <c r="HF32" s="158">
        <v>76.643525252000003</v>
      </c>
      <c r="HG32" s="158">
        <v>68.333931794999998</v>
      </c>
      <c r="HH32" s="158">
        <v>68.055392432000005</v>
      </c>
      <c r="HI32" s="158">
        <v>202.82033394600001</v>
      </c>
      <c r="HJ32" s="163">
        <v>402.54143010999996</v>
      </c>
      <c r="HK32" s="163">
        <v>44.278175630999996</v>
      </c>
      <c r="HL32" s="163">
        <v>13.886449828</v>
      </c>
      <c r="HM32" s="163">
        <v>41.968823854</v>
      </c>
      <c r="HN32" s="163">
        <v>30.574092444000001</v>
      </c>
      <c r="HO32" s="163">
        <v>143.17898414599998</v>
      </c>
      <c r="HP32" s="163">
        <v>77.397486014999998</v>
      </c>
      <c r="HQ32" s="163">
        <v>38.830099535999992</v>
      </c>
      <c r="HR32" s="163">
        <v>65.957162234999998</v>
      </c>
      <c r="HS32" s="163">
        <v>50.691843632999998</v>
      </c>
      <c r="HT32" s="163">
        <v>43.118353555000077</v>
      </c>
      <c r="HU32" s="163">
        <v>358.55963180199996</v>
      </c>
      <c r="HV32" s="163">
        <v>3.2520339799999993</v>
      </c>
      <c r="HW32" s="163">
        <v>6.7060857430000009</v>
      </c>
      <c r="HX32" s="163">
        <v>14.334053095000002</v>
      </c>
      <c r="HY32" s="163">
        <v>114.81302148</v>
      </c>
      <c r="HZ32" s="163">
        <v>91.289255522999994</v>
      </c>
      <c r="IA32" s="163">
        <v>64.315262462999996</v>
      </c>
      <c r="IB32" s="163">
        <v>45.779185651999988</v>
      </c>
      <c r="IC32" s="163">
        <v>48.353147516</v>
      </c>
      <c r="ID32" s="163">
        <v>38.869324584000005</v>
      </c>
      <c r="IE32" s="163">
        <v>31.499667789999997</v>
      </c>
      <c r="IF32" s="163">
        <v>34.331498913000004</v>
      </c>
      <c r="IG32" s="163">
        <v>254.97204513399998</v>
      </c>
      <c r="IH32" s="158">
        <v>6.4333110869999999</v>
      </c>
      <c r="II32" s="158">
        <v>10.227871374999999</v>
      </c>
      <c r="IJ32" s="158">
        <v>14.002721914999999</v>
      </c>
      <c r="IK32" s="158">
        <v>38.446812620000003</v>
      </c>
      <c r="IL32" s="158">
        <v>24.822180577000001</v>
      </c>
      <c r="IM32" s="158">
        <v>165.35182681700002</v>
      </c>
      <c r="IN32" s="158">
        <v>53.908996740000006</v>
      </c>
      <c r="IO32" s="158"/>
      <c r="IP32" s="158"/>
      <c r="IQ32" s="158"/>
      <c r="IR32" s="158"/>
      <c r="IS32" s="158"/>
    </row>
    <row r="33" spans="1:253" ht="8.2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</row>
    <row r="34" spans="1:253" s="6" customFormat="1" ht="14.25" x14ac:dyDescent="0.2">
      <c r="A34" s="20" t="s">
        <v>24</v>
      </c>
      <c r="B34" s="21">
        <v>376.33426336899998</v>
      </c>
      <c r="C34" s="21">
        <v>351.72453450200004</v>
      </c>
      <c r="D34" s="21">
        <v>402.88276834099997</v>
      </c>
      <c r="E34" s="21">
        <v>377.49722816799999</v>
      </c>
      <c r="F34" s="21">
        <v>396.34515204499996</v>
      </c>
      <c r="G34" s="21">
        <v>437.87283001899999</v>
      </c>
      <c r="H34" s="21">
        <v>453.23176298899995</v>
      </c>
      <c r="I34" s="21">
        <v>349.38579560599993</v>
      </c>
      <c r="J34" s="21">
        <v>363.67520497399994</v>
      </c>
      <c r="K34" s="21">
        <v>407.28155276899997</v>
      </c>
      <c r="L34" s="21">
        <v>455.79761105</v>
      </c>
      <c r="M34" s="21">
        <v>812.60362549000001</v>
      </c>
      <c r="N34" s="21">
        <v>329.09690646299998</v>
      </c>
      <c r="O34" s="21">
        <v>387.35418030799991</v>
      </c>
      <c r="P34" s="21">
        <v>413.62045539399998</v>
      </c>
      <c r="Q34" s="21">
        <v>415.15322533699998</v>
      </c>
      <c r="R34" s="21">
        <v>421.6836952729999</v>
      </c>
      <c r="S34" s="21">
        <v>379.68648498600004</v>
      </c>
      <c r="T34" s="21">
        <v>525.65742484999998</v>
      </c>
      <c r="U34" s="21">
        <v>486.15572542599995</v>
      </c>
      <c r="V34" s="21">
        <v>377.43835077399996</v>
      </c>
      <c r="W34" s="21">
        <v>573.60985183000003</v>
      </c>
      <c r="X34" s="21">
        <v>492.84026294199998</v>
      </c>
      <c r="Y34" s="21">
        <v>827.95180206399993</v>
      </c>
      <c r="Z34" s="21">
        <v>387.85617341400007</v>
      </c>
      <c r="AA34" s="21">
        <v>498.15249275700006</v>
      </c>
      <c r="AB34" s="21">
        <v>465.25280682600004</v>
      </c>
      <c r="AC34" s="21">
        <v>537.817794241</v>
      </c>
      <c r="AD34" s="21">
        <v>520.18586401100004</v>
      </c>
      <c r="AE34" s="21">
        <v>520.17984901700004</v>
      </c>
      <c r="AF34" s="21">
        <v>607.78890303100002</v>
      </c>
      <c r="AG34" s="21">
        <v>508.93777265299991</v>
      </c>
      <c r="AH34" s="21">
        <v>535.31118469300009</v>
      </c>
      <c r="AI34" s="21">
        <v>529.98403618000009</v>
      </c>
      <c r="AJ34" s="21">
        <v>598.76987387800011</v>
      </c>
      <c r="AK34" s="21">
        <v>940.22431259599978</v>
      </c>
      <c r="AL34" s="21">
        <v>515.57180654400008</v>
      </c>
      <c r="AM34" s="21">
        <v>485.86119095599992</v>
      </c>
      <c r="AN34" s="21">
        <v>543.31373517099996</v>
      </c>
      <c r="AO34" s="21">
        <v>575.30109036699992</v>
      </c>
      <c r="AP34" s="21">
        <v>614.17783413200004</v>
      </c>
      <c r="AQ34" s="21">
        <v>630.79708450299984</v>
      </c>
      <c r="AR34" s="21">
        <v>638.16059073499991</v>
      </c>
      <c r="AS34" s="21">
        <v>607.162896101</v>
      </c>
      <c r="AT34" s="21">
        <v>619.16008268299993</v>
      </c>
      <c r="AU34" s="21">
        <v>588.03292461300009</v>
      </c>
      <c r="AV34" s="21">
        <v>596.15757882299999</v>
      </c>
      <c r="AW34" s="21">
        <v>1226.9523301750003</v>
      </c>
      <c r="AX34" s="21">
        <v>541.194549585</v>
      </c>
      <c r="AY34" s="21">
        <v>559.20938584600003</v>
      </c>
      <c r="AZ34" s="21">
        <v>630.03162581900006</v>
      </c>
      <c r="BA34" s="21">
        <v>607.116089386</v>
      </c>
      <c r="BB34" s="21">
        <v>653.29624466600001</v>
      </c>
      <c r="BC34" s="21">
        <v>632.41006280599993</v>
      </c>
      <c r="BD34" s="21">
        <v>734.98419702899992</v>
      </c>
      <c r="BE34" s="21">
        <v>675.31589589500004</v>
      </c>
      <c r="BF34" s="21">
        <v>720.44249109400016</v>
      </c>
      <c r="BG34" s="21">
        <v>734.76640464599996</v>
      </c>
      <c r="BH34" s="21">
        <v>779.87495200000012</v>
      </c>
      <c r="BI34" s="21">
        <v>1315.7070580649997</v>
      </c>
      <c r="BJ34" s="21">
        <v>611.14059862300007</v>
      </c>
      <c r="BK34" s="21">
        <v>684.33390082099993</v>
      </c>
      <c r="BL34" s="21">
        <v>847.81760941599998</v>
      </c>
      <c r="BM34" s="21">
        <v>805.66503268400015</v>
      </c>
      <c r="BN34" s="21">
        <v>672.71715304200006</v>
      </c>
      <c r="BO34" s="21">
        <v>736.55129303700005</v>
      </c>
      <c r="BP34" s="21">
        <v>808.80953297700012</v>
      </c>
      <c r="BQ34" s="21">
        <v>683.05188582799997</v>
      </c>
      <c r="BR34" s="21">
        <v>783.54315273199995</v>
      </c>
      <c r="BS34" s="21">
        <v>771.72568192100005</v>
      </c>
      <c r="BT34" s="21">
        <v>822.004882694</v>
      </c>
      <c r="BU34" s="21">
        <v>1452.4623545049999</v>
      </c>
      <c r="BV34" s="21">
        <v>644.78271129300003</v>
      </c>
      <c r="BW34" s="21">
        <v>746.20260054200003</v>
      </c>
      <c r="BX34" s="21">
        <v>911.29042259000005</v>
      </c>
      <c r="BY34" s="21">
        <v>848.02505008599996</v>
      </c>
      <c r="BZ34" s="21">
        <v>909.05867466200004</v>
      </c>
      <c r="CA34" s="21">
        <v>913.70105938599988</v>
      </c>
      <c r="CB34" s="21">
        <v>920.4208200459999</v>
      </c>
      <c r="CC34" s="21">
        <v>912.11059336700009</v>
      </c>
      <c r="CD34" s="21">
        <v>940.13784316400006</v>
      </c>
      <c r="CE34" s="21">
        <v>1015.8569623990001</v>
      </c>
      <c r="CF34" s="21">
        <v>960.81370928300009</v>
      </c>
      <c r="CG34" s="21">
        <v>1986.6967264730001</v>
      </c>
      <c r="CH34" s="21">
        <v>690.51319839999996</v>
      </c>
      <c r="CI34" s="21">
        <v>823.26688017400011</v>
      </c>
      <c r="CJ34" s="21">
        <v>947.86995608400002</v>
      </c>
      <c r="CK34" s="21">
        <v>985.22358603799989</v>
      </c>
      <c r="CL34" s="21">
        <v>905.04170743199995</v>
      </c>
      <c r="CM34" s="21">
        <v>1134.1617800519998</v>
      </c>
      <c r="CN34" s="21">
        <v>947.84010428400029</v>
      </c>
      <c r="CO34" s="21">
        <v>1000.2794962620001</v>
      </c>
      <c r="CP34" s="21">
        <v>999.63427546599985</v>
      </c>
      <c r="CQ34" s="21">
        <v>997.7368778719997</v>
      </c>
      <c r="CR34" s="21">
        <v>1183.2364822680001</v>
      </c>
      <c r="CS34" s="21">
        <v>2109.7191020509999</v>
      </c>
      <c r="CT34" s="21">
        <v>739.44159979100004</v>
      </c>
      <c r="CU34" s="21">
        <v>990.95262965200004</v>
      </c>
      <c r="CV34" s="21">
        <v>1250.5870683670003</v>
      </c>
      <c r="CW34" s="21">
        <v>1192.4454228780003</v>
      </c>
      <c r="CX34" s="21">
        <v>1165.6688305330003</v>
      </c>
      <c r="CY34" s="21">
        <v>1197.5415645380001</v>
      </c>
      <c r="CZ34" s="21">
        <v>1146.1850541479998</v>
      </c>
      <c r="DA34" s="21">
        <v>1339.0682486220001</v>
      </c>
      <c r="DB34" s="21">
        <v>1133.7828547630002</v>
      </c>
      <c r="DC34" s="21">
        <v>1203.3235379509999</v>
      </c>
      <c r="DD34" s="21">
        <v>1302.0841136610002</v>
      </c>
      <c r="DE34" s="21">
        <v>2800.1506920699999</v>
      </c>
      <c r="DF34" s="21">
        <v>945.55378436800004</v>
      </c>
      <c r="DG34" s="21">
        <v>1389.4406080599999</v>
      </c>
      <c r="DH34" s="21">
        <v>1614.1515768740001</v>
      </c>
      <c r="DI34" s="21">
        <v>1593.9241333960001</v>
      </c>
      <c r="DJ34" s="21">
        <v>1593.542871716</v>
      </c>
      <c r="DK34" s="21">
        <v>1469.733598214</v>
      </c>
      <c r="DL34" s="21">
        <v>1595.1021806619999</v>
      </c>
      <c r="DM34" s="21">
        <v>1471.2967148519997</v>
      </c>
      <c r="DN34" s="21">
        <v>1342.1995347699999</v>
      </c>
      <c r="DO34" s="21">
        <v>1580.4766163980003</v>
      </c>
      <c r="DP34" s="21">
        <v>2128.7825355320001</v>
      </c>
      <c r="DQ34" s="21">
        <v>2844.9283115110002</v>
      </c>
      <c r="DR34" s="21">
        <v>1662.4010929680003</v>
      </c>
      <c r="DS34" s="21">
        <v>1720.5790166969996</v>
      </c>
      <c r="DT34" s="21">
        <v>1597.9308943659996</v>
      </c>
      <c r="DU34" s="21">
        <v>1632.174864822</v>
      </c>
      <c r="DV34" s="21">
        <v>1615.4609988479999</v>
      </c>
      <c r="DW34" s="21">
        <v>1458.4768883670001</v>
      </c>
      <c r="DX34" s="21">
        <v>1587.3983171890002</v>
      </c>
      <c r="DY34" s="21">
        <v>1496.6527293269999</v>
      </c>
      <c r="DZ34" s="21">
        <v>1543.4637223269999</v>
      </c>
      <c r="EA34" s="21">
        <v>1527.3508070790001</v>
      </c>
      <c r="EB34" s="21">
        <v>1625.1471948199999</v>
      </c>
      <c r="EC34" s="21">
        <v>3168.2715981939991</v>
      </c>
      <c r="ED34" s="21">
        <v>1351.0469917869998</v>
      </c>
      <c r="EE34" s="21">
        <v>1730.6692180939999</v>
      </c>
      <c r="EF34" s="21">
        <v>1746.2922186570001</v>
      </c>
      <c r="EG34" s="21">
        <v>1674.5142174589998</v>
      </c>
      <c r="EH34" s="21">
        <v>1715.1886391870005</v>
      </c>
      <c r="EI34" s="21">
        <v>2013.6530035140004</v>
      </c>
      <c r="EJ34" s="21">
        <v>1933.2570112699998</v>
      </c>
      <c r="EK34" s="21">
        <v>1822.4246027969996</v>
      </c>
      <c r="EL34" s="21">
        <v>1867.2502377070005</v>
      </c>
      <c r="EM34" s="21">
        <v>1838.2170359380002</v>
      </c>
      <c r="EN34" s="21">
        <v>1956.0839186229998</v>
      </c>
      <c r="EO34" s="21">
        <v>3284.0142716850005</v>
      </c>
      <c r="EP34" s="21">
        <v>1545.886143102</v>
      </c>
      <c r="EQ34" s="21">
        <v>2031.2142501810001</v>
      </c>
      <c r="ER34" s="21">
        <v>1964.8233786620003</v>
      </c>
      <c r="ES34" s="21">
        <v>1937.4762485199997</v>
      </c>
      <c r="ET34" s="21">
        <v>2014.3969675559999</v>
      </c>
      <c r="EU34" s="21">
        <v>2109.3853955309996</v>
      </c>
      <c r="EV34" s="21">
        <v>2270.6238144860008</v>
      </c>
      <c r="EW34" s="21">
        <v>2154.6904558440001</v>
      </c>
      <c r="EX34" s="21">
        <v>2023.0527199800003</v>
      </c>
      <c r="EY34" s="21">
        <v>1936.3398166460001</v>
      </c>
      <c r="EZ34" s="21">
        <v>1905.5470584150003</v>
      </c>
      <c r="FA34" s="21">
        <v>3445.4144045110002</v>
      </c>
      <c r="FB34" s="21">
        <v>1964.4841594950001</v>
      </c>
      <c r="FC34" s="21">
        <v>2220.6561107080001</v>
      </c>
      <c r="FD34" s="21">
        <v>2068.5652801720003</v>
      </c>
      <c r="FE34" s="21">
        <v>1876.1431719349998</v>
      </c>
      <c r="FF34" s="21">
        <v>2089.3681252820002</v>
      </c>
      <c r="FG34" s="21">
        <v>2015.4368392459999</v>
      </c>
      <c r="FH34" s="21">
        <v>2270.6126700519999</v>
      </c>
      <c r="FI34" s="21">
        <v>1973.653601061</v>
      </c>
      <c r="FJ34" s="21">
        <v>2130.8788707849999</v>
      </c>
      <c r="FK34" s="21">
        <v>2114.9638691660002</v>
      </c>
      <c r="FL34" s="21">
        <v>1982.6970439130002</v>
      </c>
      <c r="FM34" s="21">
        <v>3440.3078962249997</v>
      </c>
      <c r="FN34" s="21">
        <v>2223.0136734780008</v>
      </c>
      <c r="FO34" s="21">
        <v>1980.2066483689998</v>
      </c>
      <c r="FP34" s="21">
        <v>2034.908064797</v>
      </c>
      <c r="FQ34" s="21">
        <v>2224.6240156469999</v>
      </c>
      <c r="FR34" s="21">
        <v>2261.7736789279998</v>
      </c>
      <c r="FS34" s="21">
        <v>2195.646197563</v>
      </c>
      <c r="FT34" s="21">
        <v>2260.684922764</v>
      </c>
      <c r="FU34" s="21">
        <v>2333.5462508420001</v>
      </c>
      <c r="FV34" s="21">
        <v>2118.9782032299995</v>
      </c>
      <c r="FW34" s="21">
        <v>2418.2119088379995</v>
      </c>
      <c r="FX34" s="21">
        <v>2275.844721899</v>
      </c>
      <c r="FY34" s="21">
        <v>3817.2365188990007</v>
      </c>
      <c r="FZ34" s="21">
        <v>1855.585828383</v>
      </c>
      <c r="GA34" s="21">
        <v>2680.6870775860002</v>
      </c>
      <c r="GB34" s="6">
        <v>2416.3503523569998</v>
      </c>
      <c r="GC34" s="6">
        <v>2698.0565769049999</v>
      </c>
      <c r="GD34" s="6">
        <v>2360.1503159770004</v>
      </c>
      <c r="GE34" s="6">
        <v>2423.4578774350002</v>
      </c>
      <c r="GF34" s="6">
        <v>2436.9605869739999</v>
      </c>
      <c r="GG34" s="6">
        <v>2408.2771975640003</v>
      </c>
      <c r="GH34" s="6">
        <v>2533.5896542499995</v>
      </c>
      <c r="GI34" s="6">
        <v>2539.8919276819997</v>
      </c>
      <c r="GJ34" s="6">
        <v>2514.5113322080001</v>
      </c>
      <c r="GK34" s="6">
        <v>3955.615517536</v>
      </c>
      <c r="GL34" s="7">
        <v>2240.842461229</v>
      </c>
      <c r="GM34" s="7">
        <v>2638.3481123509996</v>
      </c>
      <c r="GN34" s="7">
        <v>2824.5011105849999</v>
      </c>
      <c r="GO34" s="7">
        <v>2711.9792137320005</v>
      </c>
      <c r="GP34" s="7">
        <v>2898.4335121139993</v>
      </c>
      <c r="GQ34" s="7">
        <v>2389.9573797580001</v>
      </c>
      <c r="GR34" s="7">
        <v>2672.3195816379994</v>
      </c>
      <c r="GS34" s="7">
        <v>2760.295626087001</v>
      </c>
      <c r="GT34" s="7">
        <v>2760.9850354130003</v>
      </c>
      <c r="GU34" s="7">
        <v>2595.1915842649996</v>
      </c>
      <c r="GV34" s="7">
        <v>2642.3624796120002</v>
      </c>
      <c r="GW34" s="7">
        <v>4193.5291582640002</v>
      </c>
      <c r="GX34" s="158">
        <v>2401.9889045110003</v>
      </c>
      <c r="GY34" s="158">
        <v>2714.0074014949996</v>
      </c>
      <c r="GZ34" s="158">
        <v>3219.5600083220002</v>
      </c>
      <c r="HA34" s="158">
        <v>3402.4649257950005</v>
      </c>
      <c r="HB34" s="158">
        <v>2716.8508902850003</v>
      </c>
      <c r="HC34" s="158">
        <v>2799.1066348439995</v>
      </c>
      <c r="HD34" s="158">
        <v>3101.2859436560002</v>
      </c>
      <c r="HE34" s="158">
        <v>3171.1031797069995</v>
      </c>
      <c r="HF34" s="158">
        <v>3697.713329059</v>
      </c>
      <c r="HG34" s="158">
        <v>2964.7784929760005</v>
      </c>
      <c r="HH34" s="158">
        <v>3017.4727898270003</v>
      </c>
      <c r="HI34" s="158">
        <v>5303.8846350440017</v>
      </c>
      <c r="HJ34" s="163">
        <v>2182.2112937480001</v>
      </c>
      <c r="HK34" s="163">
        <v>2844.2331500340001</v>
      </c>
      <c r="HL34" s="163">
        <v>3284.9281849909994</v>
      </c>
      <c r="HM34" s="163">
        <v>3043.6278991240001</v>
      </c>
      <c r="HN34" s="163">
        <v>2955.7337588039995</v>
      </c>
      <c r="HO34" s="163">
        <v>2728.4649748649999</v>
      </c>
      <c r="HP34" s="163">
        <v>3084.2487281949998</v>
      </c>
      <c r="HQ34" s="163">
        <v>3025.9295728259999</v>
      </c>
      <c r="HR34" s="163">
        <v>3377.1678384780002</v>
      </c>
      <c r="HS34" s="163">
        <v>3186.2787068130001</v>
      </c>
      <c r="HT34" s="163">
        <v>3421.9412412829997</v>
      </c>
      <c r="HU34" s="163">
        <v>5916.542261603</v>
      </c>
      <c r="HV34" s="163">
        <v>2467.4700198060004</v>
      </c>
      <c r="HW34" s="163">
        <v>2908.4524072839999</v>
      </c>
      <c r="HX34" s="163">
        <v>3906.5423582769995</v>
      </c>
      <c r="HY34" s="163">
        <v>3197.4985246199999</v>
      </c>
      <c r="HZ34" s="163">
        <v>3056.744350121</v>
      </c>
      <c r="IA34" s="163">
        <v>2975.1765565720002</v>
      </c>
      <c r="IB34" s="163">
        <v>3271.6374591370009</v>
      </c>
      <c r="IC34" s="163">
        <v>3177.4668603110003</v>
      </c>
      <c r="ID34" s="163">
        <v>3679.4796807150001</v>
      </c>
      <c r="IE34" s="163">
        <v>3497.8542130960004</v>
      </c>
      <c r="IF34" s="163">
        <v>3635.1769327659999</v>
      </c>
      <c r="IG34" s="163">
        <v>5562.9420238940002</v>
      </c>
      <c r="IH34" s="158">
        <v>3100.1502207429999</v>
      </c>
      <c r="II34" s="158">
        <v>3219.166465192</v>
      </c>
      <c r="IJ34" s="158">
        <v>4333.8974296120005</v>
      </c>
      <c r="IK34" s="158">
        <v>3886.3335036539997</v>
      </c>
      <c r="IL34" s="158">
        <v>3745.1745298280002</v>
      </c>
      <c r="IM34" s="158">
        <v>3272.2961929349995</v>
      </c>
      <c r="IN34" s="158">
        <v>3704.6764482110002</v>
      </c>
      <c r="IO34" s="158"/>
      <c r="IP34" s="158"/>
      <c r="IQ34" s="158"/>
      <c r="IR34" s="158"/>
      <c r="IS34" s="158"/>
    </row>
    <row r="35" spans="1:253" s="27" customFormat="1" x14ac:dyDescent="0.25">
      <c r="A35" s="22" t="s">
        <v>25</v>
      </c>
      <c r="B35" s="23">
        <v>196.165527328</v>
      </c>
      <c r="C35" s="23">
        <v>209.08686356500002</v>
      </c>
      <c r="D35" s="23">
        <v>207.29839046299995</v>
      </c>
      <c r="E35" s="23">
        <v>209.09971150199999</v>
      </c>
      <c r="F35" s="23">
        <v>207.85288039899999</v>
      </c>
      <c r="G35" s="23">
        <v>214.37289807000002</v>
      </c>
      <c r="H35" s="23">
        <v>210.20843784699997</v>
      </c>
      <c r="I35" s="23">
        <v>212.59626599799992</v>
      </c>
      <c r="J35" s="23">
        <v>211.30034427699999</v>
      </c>
      <c r="K35" s="23">
        <v>211.40306225099997</v>
      </c>
      <c r="L35" s="23">
        <v>212.41629911000001</v>
      </c>
      <c r="M35" s="23">
        <v>403.81622412799993</v>
      </c>
      <c r="N35" s="23">
        <v>214.44415955499997</v>
      </c>
      <c r="O35" s="23">
        <v>222.40172229599992</v>
      </c>
      <c r="P35" s="23">
        <v>226.80953409100002</v>
      </c>
      <c r="Q35" s="23">
        <v>226.65420453199999</v>
      </c>
      <c r="R35" s="23">
        <v>226.26211792499996</v>
      </c>
      <c r="S35" s="23">
        <v>229.47921364699999</v>
      </c>
      <c r="T35" s="23">
        <v>227.64042219799998</v>
      </c>
      <c r="U35" s="23">
        <v>225.09277792399999</v>
      </c>
      <c r="V35" s="23">
        <v>225.17960829199995</v>
      </c>
      <c r="W35" s="23">
        <v>232.94101996899997</v>
      </c>
      <c r="X35" s="23">
        <v>250.02988155200006</v>
      </c>
      <c r="Y35" s="23">
        <v>453.92268863099991</v>
      </c>
      <c r="Z35" s="23">
        <v>242.18290240400003</v>
      </c>
      <c r="AA35" s="23">
        <v>252.55279972100004</v>
      </c>
      <c r="AB35" s="23">
        <v>244.73307948800004</v>
      </c>
      <c r="AC35" s="23">
        <v>255.79972799999999</v>
      </c>
      <c r="AD35" s="23">
        <v>250.41379069800001</v>
      </c>
      <c r="AE35" s="23">
        <v>251.49236445800003</v>
      </c>
      <c r="AF35" s="23">
        <v>256.00452846399997</v>
      </c>
      <c r="AG35" s="23">
        <v>249.78751390699995</v>
      </c>
      <c r="AH35" s="23">
        <v>249.40620184500006</v>
      </c>
      <c r="AI35" s="23">
        <v>255.17836459300003</v>
      </c>
      <c r="AJ35" s="23">
        <v>264.86731103600005</v>
      </c>
      <c r="AK35" s="23">
        <v>537.32435833099998</v>
      </c>
      <c r="AL35" s="23">
        <v>287.76957635999997</v>
      </c>
      <c r="AM35" s="23">
        <v>294.79974197499996</v>
      </c>
      <c r="AN35" s="23">
        <v>292.98106416499996</v>
      </c>
      <c r="AO35" s="23">
        <v>290.42064471199996</v>
      </c>
      <c r="AP35" s="23">
        <v>299.715729528</v>
      </c>
      <c r="AQ35" s="23">
        <v>296.29141819099993</v>
      </c>
      <c r="AR35" s="23">
        <v>299.40909122799997</v>
      </c>
      <c r="AS35" s="23">
        <v>310.86348425700004</v>
      </c>
      <c r="AT35" s="23">
        <v>298.97803657600002</v>
      </c>
      <c r="AU35" s="23">
        <v>300.83040805600001</v>
      </c>
      <c r="AV35" s="23">
        <v>307.61396518700002</v>
      </c>
      <c r="AW35" s="23">
        <v>612.80737777599995</v>
      </c>
      <c r="AX35" s="23">
        <v>305.87104220600008</v>
      </c>
      <c r="AY35" s="23">
        <v>332.73173100700001</v>
      </c>
      <c r="AZ35" s="23">
        <v>324.87148293600001</v>
      </c>
      <c r="BA35" s="23">
        <v>335.06648263499994</v>
      </c>
      <c r="BB35" s="23">
        <v>329.97571425000001</v>
      </c>
      <c r="BC35" s="23">
        <v>335.63048746799996</v>
      </c>
      <c r="BD35" s="23">
        <v>334.4819829839999</v>
      </c>
      <c r="BE35" s="23">
        <v>343.65585076900004</v>
      </c>
      <c r="BF35" s="23">
        <v>343.69783445500008</v>
      </c>
      <c r="BG35" s="23">
        <v>352.47150852800002</v>
      </c>
      <c r="BH35" s="23">
        <v>384.75800571799999</v>
      </c>
      <c r="BI35" s="23">
        <v>704.5410623959998</v>
      </c>
      <c r="BJ35" s="23">
        <v>380.89507216900006</v>
      </c>
      <c r="BK35" s="23">
        <v>402.51415779199988</v>
      </c>
      <c r="BL35" s="23">
        <v>404.37226482199992</v>
      </c>
      <c r="BM35" s="23">
        <v>397.92069704800008</v>
      </c>
      <c r="BN35" s="23">
        <v>397.45385965099996</v>
      </c>
      <c r="BO35" s="23">
        <v>406.28248677600004</v>
      </c>
      <c r="BP35" s="23">
        <v>402.00626029400007</v>
      </c>
      <c r="BQ35" s="23">
        <v>400.94736231499996</v>
      </c>
      <c r="BR35" s="23">
        <v>403.27392143999992</v>
      </c>
      <c r="BS35" s="23">
        <v>411.64940448900006</v>
      </c>
      <c r="BT35" s="23">
        <v>426.79484112599999</v>
      </c>
      <c r="BU35" s="23">
        <v>787.60097884300001</v>
      </c>
      <c r="BV35" s="23">
        <v>416.82089053999994</v>
      </c>
      <c r="BW35" s="23">
        <v>442.11215306500003</v>
      </c>
      <c r="BX35" s="23">
        <v>443.01245071200003</v>
      </c>
      <c r="BY35" s="23">
        <v>442.43691625399998</v>
      </c>
      <c r="BZ35" s="23">
        <v>449.631045164</v>
      </c>
      <c r="CA35" s="23">
        <v>454.67008083099989</v>
      </c>
      <c r="CB35" s="23">
        <v>467.98763976699991</v>
      </c>
      <c r="CC35" s="23">
        <v>480.97859321200008</v>
      </c>
      <c r="CD35" s="23">
        <v>484.85936164099996</v>
      </c>
      <c r="CE35" s="23">
        <v>474.99916317000009</v>
      </c>
      <c r="CF35" s="23">
        <v>482.47230833700007</v>
      </c>
      <c r="CG35" s="23">
        <v>979.52930761800008</v>
      </c>
      <c r="CH35" s="23">
        <v>470.73840896199999</v>
      </c>
      <c r="CI35" s="23">
        <v>519.31769039900007</v>
      </c>
      <c r="CJ35" s="23">
        <v>521.03197209100006</v>
      </c>
      <c r="CK35" s="23">
        <v>522.1851666959999</v>
      </c>
      <c r="CL35" s="23">
        <v>518.55041355999992</v>
      </c>
      <c r="CM35" s="23">
        <v>523.99289673199985</v>
      </c>
      <c r="CN35" s="23">
        <v>532.49831833000019</v>
      </c>
      <c r="CO35" s="23">
        <v>520.10379078900007</v>
      </c>
      <c r="CP35" s="23">
        <v>528.77068899400001</v>
      </c>
      <c r="CQ35" s="23">
        <v>533.41336676999981</v>
      </c>
      <c r="CR35" s="23">
        <v>560.48530524100011</v>
      </c>
      <c r="CS35" s="23">
        <v>1097.0644526040001</v>
      </c>
      <c r="CT35" s="23">
        <v>511.05256870099998</v>
      </c>
      <c r="CU35" s="23">
        <v>609.96429822200002</v>
      </c>
      <c r="CV35" s="23">
        <v>610.66420231300015</v>
      </c>
      <c r="CW35" s="23">
        <v>591.90366336500017</v>
      </c>
      <c r="CX35" s="23">
        <v>615.07388026800015</v>
      </c>
      <c r="CY35" s="23">
        <v>620.69462413899998</v>
      </c>
      <c r="CZ35" s="23">
        <v>607.56679482799984</v>
      </c>
      <c r="DA35" s="23">
        <v>604.04202097199993</v>
      </c>
      <c r="DB35" s="23">
        <v>625.24319813900001</v>
      </c>
      <c r="DC35" s="23">
        <v>622.979150506</v>
      </c>
      <c r="DD35" s="23">
        <v>628.32678946800002</v>
      </c>
      <c r="DE35" s="23">
        <v>1268.0133381529997</v>
      </c>
      <c r="DF35" s="23">
        <v>670.22297043799995</v>
      </c>
      <c r="DG35" s="23">
        <v>799.913737631</v>
      </c>
      <c r="DH35" s="23">
        <v>816.96722890099988</v>
      </c>
      <c r="DI35" s="23">
        <v>767.78711854100004</v>
      </c>
      <c r="DJ35" s="23">
        <v>777.05832546699992</v>
      </c>
      <c r="DK35" s="23">
        <v>779.92461174499999</v>
      </c>
      <c r="DL35" s="23">
        <v>807.07644963999996</v>
      </c>
      <c r="DM35" s="23">
        <v>794.10117989299977</v>
      </c>
      <c r="DN35" s="23">
        <v>808.46329931999992</v>
      </c>
      <c r="DO35" s="23">
        <v>825.71445241900017</v>
      </c>
      <c r="DP35" s="23">
        <v>824.09028081700001</v>
      </c>
      <c r="DQ35" s="23">
        <v>1599.2888208320001</v>
      </c>
      <c r="DR35" s="23">
        <v>805.2001420150001</v>
      </c>
      <c r="DS35" s="23">
        <v>877.22726859199975</v>
      </c>
      <c r="DT35" s="23">
        <v>883.37114976499959</v>
      </c>
      <c r="DU35" s="23">
        <v>895.13612115199999</v>
      </c>
      <c r="DV35" s="23">
        <v>866.88023830700001</v>
      </c>
      <c r="DW35" s="23">
        <v>885.539735404</v>
      </c>
      <c r="DX35" s="23">
        <v>878.1643030900002</v>
      </c>
      <c r="DY35" s="23">
        <v>889.2368833349999</v>
      </c>
      <c r="DZ35" s="23">
        <v>901.95537717899981</v>
      </c>
      <c r="EA35" s="23">
        <v>881.066039746</v>
      </c>
      <c r="EB35" s="23">
        <v>891.09194008099996</v>
      </c>
      <c r="EC35" s="23">
        <v>1784.8486057459995</v>
      </c>
      <c r="ED35" s="23">
        <v>857.31783111799996</v>
      </c>
      <c r="EE35" s="23">
        <v>889.49941377499977</v>
      </c>
      <c r="EF35" s="23">
        <v>926.3681228920002</v>
      </c>
      <c r="EG35" s="23">
        <v>933.73381897399997</v>
      </c>
      <c r="EH35" s="23">
        <v>946.44260932800034</v>
      </c>
      <c r="EI35" s="23">
        <v>946.61697093900011</v>
      </c>
      <c r="EJ35" s="23">
        <v>917.12149505799994</v>
      </c>
      <c r="EK35" s="23">
        <v>921.10777238800006</v>
      </c>
      <c r="EL35" s="23">
        <v>972.72347703900027</v>
      </c>
      <c r="EM35" s="23">
        <v>961.14837270400017</v>
      </c>
      <c r="EN35" s="23">
        <v>954.0179912279998</v>
      </c>
      <c r="EO35" s="23">
        <v>1905.0669354610006</v>
      </c>
      <c r="EP35" s="23">
        <v>949.6053593490002</v>
      </c>
      <c r="EQ35" s="23">
        <v>998.131579612</v>
      </c>
      <c r="ER35" s="23">
        <v>1019.0883814860002</v>
      </c>
      <c r="ES35" s="23">
        <v>1016.2826899909996</v>
      </c>
      <c r="ET35" s="23">
        <v>1013.1241966320001</v>
      </c>
      <c r="EU35" s="23">
        <v>1017.6511719879998</v>
      </c>
      <c r="EV35" s="23">
        <v>1008.6017290380003</v>
      </c>
      <c r="EW35" s="23">
        <v>1012.37602474</v>
      </c>
      <c r="EX35" s="23">
        <v>1055.5166236290002</v>
      </c>
      <c r="EY35" s="23">
        <v>1035.4251565890002</v>
      </c>
      <c r="EZ35" s="23">
        <v>1050.0927753690003</v>
      </c>
      <c r="FA35" s="23">
        <v>2017.8795187320004</v>
      </c>
      <c r="FB35" s="24">
        <v>963.42533363900009</v>
      </c>
      <c r="FC35" s="24">
        <v>993.1918995489998</v>
      </c>
      <c r="FD35" s="24">
        <v>1027.3979946739998</v>
      </c>
      <c r="FE35" s="24">
        <v>1018.3175989209999</v>
      </c>
      <c r="FF35" s="24">
        <v>997.34287980200008</v>
      </c>
      <c r="FG35" s="24">
        <v>1055.1315176850001</v>
      </c>
      <c r="FH35" s="24">
        <v>1027.5075199579999</v>
      </c>
      <c r="FI35" s="24">
        <v>1012.276711703</v>
      </c>
      <c r="FJ35" s="24">
        <v>1017.1350831300002</v>
      </c>
      <c r="FK35" s="24">
        <v>1022.4172562060003</v>
      </c>
      <c r="FL35" s="24">
        <v>1023.5518257130002</v>
      </c>
      <c r="FM35" s="24">
        <v>2030.4671985169996</v>
      </c>
      <c r="FN35" s="24">
        <v>985.57412834800039</v>
      </c>
      <c r="FO35" s="24">
        <v>1025.3472695979999</v>
      </c>
      <c r="FP35" s="24">
        <v>1026.9462768000001</v>
      </c>
      <c r="FQ35" s="24">
        <v>1034.5938921279999</v>
      </c>
      <c r="FR35" s="24">
        <v>1026.8568987609999</v>
      </c>
      <c r="FS35" s="24">
        <v>1209.7742202760001</v>
      </c>
      <c r="FT35" s="24">
        <v>1071.2471129459998</v>
      </c>
      <c r="FU35" s="24">
        <v>1070.2568842209998</v>
      </c>
      <c r="FV35" s="24">
        <v>1066.2066960089999</v>
      </c>
      <c r="FW35" s="24">
        <v>1083.2368975149998</v>
      </c>
      <c r="FX35" s="24">
        <v>1135.3721096100001</v>
      </c>
      <c r="FY35" s="24">
        <v>2169.6342742220004</v>
      </c>
      <c r="FZ35" s="24">
        <v>1114.4111813430002</v>
      </c>
      <c r="GA35" s="24">
        <v>1169.8172041560001</v>
      </c>
      <c r="GB35" s="25">
        <v>1160.637706389</v>
      </c>
      <c r="GC35" s="25">
        <v>1170.5611231119999</v>
      </c>
      <c r="GD35" s="25">
        <v>1168.4360066460004</v>
      </c>
      <c r="GE35" s="25">
        <v>1178.2582841400001</v>
      </c>
      <c r="GF35" s="25">
        <v>1188.9290866199999</v>
      </c>
      <c r="GG35" s="25">
        <v>1166.8447207199999</v>
      </c>
      <c r="GH35" s="25">
        <v>1194.5995473919997</v>
      </c>
      <c r="GI35" s="25">
        <v>1172.0341604689997</v>
      </c>
      <c r="GJ35" s="25">
        <v>1198.922447182</v>
      </c>
      <c r="GK35" s="25">
        <v>2344.572490043</v>
      </c>
      <c r="GL35" s="26">
        <v>1164.4454002989999</v>
      </c>
      <c r="GM35" s="26">
        <v>1224.8843770519998</v>
      </c>
      <c r="GN35" s="26">
        <v>1214.317996689</v>
      </c>
      <c r="GO35" s="26">
        <v>1274.8615103020002</v>
      </c>
      <c r="GP35" s="26">
        <v>1287.8192496469997</v>
      </c>
      <c r="GQ35" s="26">
        <v>1278.82134408</v>
      </c>
      <c r="GR35" s="26">
        <v>1283.7560986079995</v>
      </c>
      <c r="GS35" s="26">
        <v>1283.7917131130007</v>
      </c>
      <c r="GT35" s="26">
        <v>1291.6127271380001</v>
      </c>
      <c r="GU35" s="26">
        <v>1298.6621290189998</v>
      </c>
      <c r="GV35" s="26">
        <v>1288.7506404649998</v>
      </c>
      <c r="GW35" s="26">
        <v>2539.8174564010001</v>
      </c>
      <c r="GX35" s="161">
        <v>1256.0337295929999</v>
      </c>
      <c r="GY35" s="161">
        <v>1319.5625471020001</v>
      </c>
      <c r="GZ35" s="161">
        <v>1361.988430805</v>
      </c>
      <c r="HA35" s="161">
        <v>1307.8856560160004</v>
      </c>
      <c r="HB35" s="161">
        <v>1303.6119200159999</v>
      </c>
      <c r="HC35" s="161">
        <v>1338.9477476619998</v>
      </c>
      <c r="HD35" s="161">
        <v>1465.7746304910002</v>
      </c>
      <c r="HE35" s="161">
        <v>1359.5473150699995</v>
      </c>
      <c r="HF35" s="161">
        <v>1339.6619398820001</v>
      </c>
      <c r="HG35" s="161">
        <v>1341.7642604020002</v>
      </c>
      <c r="HH35" s="161">
        <v>1471.8399411710002</v>
      </c>
      <c r="HI35" s="161">
        <v>2645.4193817330006</v>
      </c>
      <c r="HJ35" s="199">
        <v>1266.2264890920001</v>
      </c>
      <c r="HK35" s="199">
        <v>1368.1876845650002</v>
      </c>
      <c r="HL35" s="199">
        <v>1361.4772993149998</v>
      </c>
      <c r="HM35" s="199">
        <v>1349.0043326189998</v>
      </c>
      <c r="HN35" s="199">
        <v>1349.3871308039998</v>
      </c>
      <c r="HO35" s="199">
        <v>1384.8668411679998</v>
      </c>
      <c r="HP35" s="199">
        <v>1375.5929881709999</v>
      </c>
      <c r="HQ35" s="199">
        <v>1396.2733383199998</v>
      </c>
      <c r="HR35" s="199">
        <v>1383.8598848250001</v>
      </c>
      <c r="HS35" s="199">
        <v>1382.3921958400003</v>
      </c>
      <c r="HT35" s="199">
        <v>1382.6076214259999</v>
      </c>
      <c r="HU35" s="199">
        <v>2841.2442090250001</v>
      </c>
      <c r="HV35" s="199">
        <v>1378.2880245820002</v>
      </c>
      <c r="HW35" s="199">
        <v>1448.1492592359998</v>
      </c>
      <c r="HX35" s="199">
        <v>1444.4326760119998</v>
      </c>
      <c r="HY35" s="199">
        <v>1442.9756117459997</v>
      </c>
      <c r="HZ35" s="199">
        <v>1453.2250417989997</v>
      </c>
      <c r="IA35" s="199">
        <v>1450.8331989940004</v>
      </c>
      <c r="IB35" s="199">
        <v>1454.6303973900006</v>
      </c>
      <c r="IC35" s="199">
        <v>1507.3164664430001</v>
      </c>
      <c r="ID35" s="199">
        <v>1437.2827652569997</v>
      </c>
      <c r="IE35" s="199">
        <v>1543.1049889349999</v>
      </c>
      <c r="IF35" s="199">
        <v>1477.3599227760001</v>
      </c>
      <c r="IG35" s="199">
        <v>2955.1559608100006</v>
      </c>
      <c r="IH35" s="200">
        <v>1434.3370352499999</v>
      </c>
      <c r="II35" s="200">
        <v>1560.5472777719997</v>
      </c>
      <c r="IJ35" s="200">
        <v>1577.660403972</v>
      </c>
      <c r="IK35" s="200">
        <v>1561.3547239789998</v>
      </c>
      <c r="IL35" s="200">
        <v>1570.0901997150006</v>
      </c>
      <c r="IM35" s="200">
        <v>1571.0133610360001</v>
      </c>
      <c r="IN35" s="200">
        <v>1614.4716409169998</v>
      </c>
      <c r="IO35" s="200"/>
      <c r="IP35" s="200"/>
      <c r="IQ35" s="200"/>
      <c r="IR35" s="200"/>
      <c r="IS35" s="200"/>
    </row>
    <row r="36" spans="1:253" s="27" customFormat="1" x14ac:dyDescent="0.25">
      <c r="A36" s="28" t="s">
        <v>26</v>
      </c>
      <c r="B36" s="29">
        <v>15.416901769000001</v>
      </c>
      <c r="C36" s="29">
        <v>26.839379637</v>
      </c>
      <c r="D36" s="29">
        <v>45.261757400999997</v>
      </c>
      <c r="E36" s="29">
        <v>39.383021779000003</v>
      </c>
      <c r="F36" s="29">
        <v>37.357555803999993</v>
      </c>
      <c r="G36" s="29">
        <v>36.067608192000002</v>
      </c>
      <c r="H36" s="29">
        <v>32.196629092000002</v>
      </c>
      <c r="I36" s="29">
        <v>10.910970483999998</v>
      </c>
      <c r="J36" s="29">
        <v>33.190564526999999</v>
      </c>
      <c r="K36" s="29">
        <v>41.136561287000006</v>
      </c>
      <c r="L36" s="29">
        <v>50.868581559999996</v>
      </c>
      <c r="M36" s="29">
        <v>37.641264285000005</v>
      </c>
      <c r="N36" s="29">
        <v>0.125</v>
      </c>
      <c r="O36" s="29">
        <v>17.219688692999998</v>
      </c>
      <c r="P36" s="29">
        <v>36.045227756999999</v>
      </c>
      <c r="Q36" s="29">
        <v>45.554461945</v>
      </c>
      <c r="R36" s="29">
        <v>39.960529897999997</v>
      </c>
      <c r="S36" s="29">
        <v>34.779924782999998</v>
      </c>
      <c r="T36" s="29">
        <v>30.691938901</v>
      </c>
      <c r="U36" s="29">
        <v>43.371960627</v>
      </c>
      <c r="V36" s="29">
        <v>38.576064043999999</v>
      </c>
      <c r="W36" s="29">
        <v>56.362137978999996</v>
      </c>
      <c r="X36" s="29">
        <v>56.051894949000001</v>
      </c>
      <c r="Y36" s="29">
        <v>54.054819738999996</v>
      </c>
      <c r="Z36" s="29">
        <v>13.169083991999999</v>
      </c>
      <c r="AA36" s="29">
        <v>23.001357398</v>
      </c>
      <c r="AB36" s="29">
        <v>36.024994618000001</v>
      </c>
      <c r="AC36" s="29">
        <v>37.699127971999999</v>
      </c>
      <c r="AD36" s="29">
        <v>67.190202499999998</v>
      </c>
      <c r="AE36" s="29">
        <v>42.949616264000007</v>
      </c>
      <c r="AF36" s="29">
        <v>43.862226305999997</v>
      </c>
      <c r="AG36" s="29">
        <v>41.979238900999995</v>
      </c>
      <c r="AH36" s="29">
        <v>46.454464143999999</v>
      </c>
      <c r="AI36" s="29">
        <v>43.544987912000003</v>
      </c>
      <c r="AJ36" s="29">
        <v>70.704914759999994</v>
      </c>
      <c r="AK36" s="29">
        <v>75.954992739999994</v>
      </c>
      <c r="AL36" s="29">
        <v>8.573030404999999</v>
      </c>
      <c r="AM36" s="29">
        <v>20.606430791999998</v>
      </c>
      <c r="AN36" s="29">
        <v>42.965076180999993</v>
      </c>
      <c r="AO36" s="29">
        <v>46.507480876999992</v>
      </c>
      <c r="AP36" s="29">
        <v>62.459414809999991</v>
      </c>
      <c r="AQ36" s="29">
        <v>70.508413676000004</v>
      </c>
      <c r="AR36" s="29">
        <v>52.351782014000001</v>
      </c>
      <c r="AS36" s="29">
        <v>68.763329337999991</v>
      </c>
      <c r="AT36" s="29">
        <v>59.352472206000009</v>
      </c>
      <c r="AU36" s="29">
        <v>50.629198478000006</v>
      </c>
      <c r="AV36" s="29">
        <v>79.861644753000007</v>
      </c>
      <c r="AW36" s="29">
        <v>101.99053768500001</v>
      </c>
      <c r="AX36" s="29">
        <v>15.634606680999998</v>
      </c>
      <c r="AY36" s="29">
        <v>20.634505357999998</v>
      </c>
      <c r="AZ36" s="29">
        <v>40.511825287999997</v>
      </c>
      <c r="BA36" s="29">
        <v>43.932428104000003</v>
      </c>
      <c r="BB36" s="29">
        <v>53.017305477000001</v>
      </c>
      <c r="BC36" s="29">
        <v>55.157018816000004</v>
      </c>
      <c r="BD36" s="29">
        <v>61.331361361000006</v>
      </c>
      <c r="BE36" s="29">
        <v>45.967062267999999</v>
      </c>
      <c r="BF36" s="29">
        <v>67.604237760999993</v>
      </c>
      <c r="BG36" s="29">
        <v>100.27055261299999</v>
      </c>
      <c r="BH36" s="29">
        <v>106.53506456</v>
      </c>
      <c r="BI36" s="29">
        <v>81.819048534000004</v>
      </c>
      <c r="BJ36" s="29">
        <v>7.254340634000001</v>
      </c>
      <c r="BK36" s="29">
        <v>25.182944811999999</v>
      </c>
      <c r="BL36" s="29">
        <v>65.829090278999999</v>
      </c>
      <c r="BM36" s="29">
        <v>70.889170491999991</v>
      </c>
      <c r="BN36" s="29">
        <v>50.808717177999995</v>
      </c>
      <c r="BO36" s="29">
        <v>47.966850073999993</v>
      </c>
      <c r="BP36" s="29">
        <v>61.002278497999995</v>
      </c>
      <c r="BQ36" s="29">
        <v>45.183987758999997</v>
      </c>
      <c r="BR36" s="29">
        <v>47.240276496</v>
      </c>
      <c r="BS36" s="29">
        <v>71.170952099999994</v>
      </c>
      <c r="BT36" s="29">
        <v>109.16437908199998</v>
      </c>
      <c r="BU36" s="29">
        <v>101.96899973699999</v>
      </c>
      <c r="BV36" s="29">
        <v>4.4804507570000007</v>
      </c>
      <c r="BW36" s="29">
        <v>29.443965044000002</v>
      </c>
      <c r="BX36" s="29">
        <v>63.536006344</v>
      </c>
      <c r="BY36" s="29">
        <v>76.686650916999994</v>
      </c>
      <c r="BZ36" s="29">
        <v>68.592038102999993</v>
      </c>
      <c r="CA36" s="29">
        <v>89.324570213000001</v>
      </c>
      <c r="CB36" s="29">
        <v>106.167863526</v>
      </c>
      <c r="CC36" s="29">
        <v>99.06111487699998</v>
      </c>
      <c r="CD36" s="29">
        <v>86.184747516999991</v>
      </c>
      <c r="CE36" s="29">
        <v>89.822713303</v>
      </c>
      <c r="CF36" s="29">
        <v>105.79067871399999</v>
      </c>
      <c r="CG36" s="29">
        <v>230.24310652999998</v>
      </c>
      <c r="CH36" s="29">
        <v>28.39409624</v>
      </c>
      <c r="CI36" s="29">
        <v>34.717312288999999</v>
      </c>
      <c r="CJ36" s="29">
        <v>77.888768764000005</v>
      </c>
      <c r="CK36" s="29">
        <v>106.02431774000001</v>
      </c>
      <c r="CL36" s="29">
        <v>97.035298397000005</v>
      </c>
      <c r="CM36" s="29">
        <v>101.84653248699999</v>
      </c>
      <c r="CN36" s="29">
        <v>80.456538577000003</v>
      </c>
      <c r="CO36" s="29">
        <v>116.772879749</v>
      </c>
      <c r="CP36" s="29">
        <v>112.44248537499999</v>
      </c>
      <c r="CQ36" s="29">
        <v>135.27421596900001</v>
      </c>
      <c r="CR36" s="29">
        <v>186.56274345200001</v>
      </c>
      <c r="CS36" s="29">
        <v>207.38074734200001</v>
      </c>
      <c r="CT36" s="29">
        <v>6.9822007270000004</v>
      </c>
      <c r="CU36" s="29">
        <v>42.759332592999996</v>
      </c>
      <c r="CV36" s="29">
        <v>117.728462971</v>
      </c>
      <c r="CW36" s="29">
        <v>171.12479491599998</v>
      </c>
      <c r="CX36" s="29">
        <v>130.33887503699998</v>
      </c>
      <c r="CY36" s="29">
        <v>122.97790912399999</v>
      </c>
      <c r="CZ36" s="29">
        <v>108.91443018300001</v>
      </c>
      <c r="DA36" s="29">
        <v>137.51353494500003</v>
      </c>
      <c r="DB36" s="29">
        <v>149.47982017300001</v>
      </c>
      <c r="DC36" s="29">
        <v>145.22273572</v>
      </c>
      <c r="DD36" s="29">
        <v>160.70857615899999</v>
      </c>
      <c r="DE36" s="29">
        <v>349.715068519</v>
      </c>
      <c r="DF36" s="29">
        <v>18.566122175</v>
      </c>
      <c r="DG36" s="29">
        <v>42.795982266999999</v>
      </c>
      <c r="DH36" s="29">
        <v>168.376900949</v>
      </c>
      <c r="DI36" s="29">
        <v>162.93831556500001</v>
      </c>
      <c r="DJ36" s="29">
        <v>164.28639027099999</v>
      </c>
      <c r="DK36" s="29">
        <v>173.23890385000001</v>
      </c>
      <c r="DL36" s="29">
        <v>217.51924783499999</v>
      </c>
      <c r="DM36" s="29">
        <v>132.034248663</v>
      </c>
      <c r="DN36" s="29">
        <v>119.25199327099999</v>
      </c>
      <c r="DO36" s="29">
        <v>141.64831124599999</v>
      </c>
      <c r="DP36" s="29">
        <v>166.61707638800002</v>
      </c>
      <c r="DQ36" s="29">
        <v>264.58728241699998</v>
      </c>
      <c r="DR36" s="29">
        <v>78.322411850999998</v>
      </c>
      <c r="DS36" s="29">
        <v>139.78945850699998</v>
      </c>
      <c r="DT36" s="29">
        <v>116.24090766800002</v>
      </c>
      <c r="DU36" s="29">
        <v>162.548078003</v>
      </c>
      <c r="DV36" s="29">
        <v>162.61636557599999</v>
      </c>
      <c r="DW36" s="29">
        <v>109.69721753100001</v>
      </c>
      <c r="DX36" s="29">
        <v>128.775784953</v>
      </c>
      <c r="DY36" s="29">
        <v>81.914234347000004</v>
      </c>
      <c r="DZ36" s="29">
        <v>73.612581983000013</v>
      </c>
      <c r="EA36" s="29">
        <v>90.404079540000012</v>
      </c>
      <c r="EB36" s="29">
        <v>150.47981871100001</v>
      </c>
      <c r="EC36" s="29">
        <v>238.85608701000001</v>
      </c>
      <c r="ED36" s="29">
        <v>35.938703498999999</v>
      </c>
      <c r="EE36" s="29">
        <v>109.97550691900001</v>
      </c>
      <c r="EF36" s="29">
        <v>137.88706284899999</v>
      </c>
      <c r="EG36" s="29">
        <v>143.11130288999999</v>
      </c>
      <c r="EH36" s="29">
        <v>192.24736449099998</v>
      </c>
      <c r="EI36" s="29">
        <v>179.66862202999999</v>
      </c>
      <c r="EJ36" s="29">
        <v>197.931231733</v>
      </c>
      <c r="EK36" s="29">
        <v>199.67271246199999</v>
      </c>
      <c r="EL36" s="29">
        <v>192.36874973300002</v>
      </c>
      <c r="EM36" s="29">
        <v>206.33094811200002</v>
      </c>
      <c r="EN36" s="29">
        <v>214.35710007699998</v>
      </c>
      <c r="EO36" s="29">
        <v>232.85659586899999</v>
      </c>
      <c r="EP36" s="29">
        <v>97.975579720000013</v>
      </c>
      <c r="EQ36" s="29">
        <v>198.12867802700001</v>
      </c>
      <c r="ER36" s="29">
        <v>191.93758803900002</v>
      </c>
      <c r="ES36" s="29">
        <v>194.34458785799998</v>
      </c>
      <c r="ET36" s="29">
        <v>188.91969810200001</v>
      </c>
      <c r="EU36" s="29">
        <v>189.17546575100002</v>
      </c>
      <c r="EV36" s="29">
        <v>190.09571683999997</v>
      </c>
      <c r="EW36" s="29">
        <v>189.26221580000004</v>
      </c>
      <c r="EX36" s="29">
        <v>214.75227031899999</v>
      </c>
      <c r="EY36" s="29">
        <v>221.56526784900001</v>
      </c>
      <c r="EZ36" s="29">
        <v>178.44320237300002</v>
      </c>
      <c r="FA36" s="29">
        <v>208.79845698099999</v>
      </c>
      <c r="FB36" s="30">
        <v>109.554978343</v>
      </c>
      <c r="FC36" s="30">
        <v>307.56689886499998</v>
      </c>
      <c r="FD36" s="30">
        <v>206.57405407600004</v>
      </c>
      <c r="FE36" s="30">
        <v>177.742523105</v>
      </c>
      <c r="FF36" s="30">
        <v>185.33233860999999</v>
      </c>
      <c r="FG36" s="30">
        <v>188.21906006099999</v>
      </c>
      <c r="FH36" s="30">
        <v>170.836014363</v>
      </c>
      <c r="FI36" s="30">
        <v>183.31216261399999</v>
      </c>
      <c r="FJ36" s="30">
        <v>172.85301700100001</v>
      </c>
      <c r="FK36" s="30">
        <v>178.80301656399999</v>
      </c>
      <c r="FL36" s="30">
        <v>284.24988418500004</v>
      </c>
      <c r="FM36" s="30">
        <v>277.156523101</v>
      </c>
      <c r="FN36" s="30">
        <v>85.198761554000015</v>
      </c>
      <c r="FO36" s="30">
        <v>226.91543230299999</v>
      </c>
      <c r="FP36" s="30">
        <v>235.637568085</v>
      </c>
      <c r="FQ36" s="30">
        <v>191.494050534</v>
      </c>
      <c r="FR36" s="30">
        <v>225.983699726</v>
      </c>
      <c r="FS36" s="30">
        <v>206.29261764499998</v>
      </c>
      <c r="FT36" s="30">
        <v>202.08146829099999</v>
      </c>
      <c r="FU36" s="30">
        <v>222.42819129999998</v>
      </c>
      <c r="FV36" s="30">
        <v>210.57879942899999</v>
      </c>
      <c r="FW36" s="30">
        <v>236.519849411</v>
      </c>
      <c r="FX36" s="30">
        <v>251.48015103200004</v>
      </c>
      <c r="FY36" s="30">
        <v>257.95124125199999</v>
      </c>
      <c r="FZ36" s="30">
        <v>96.853152843000004</v>
      </c>
      <c r="GA36" s="30">
        <v>273.13358728399999</v>
      </c>
      <c r="GB36" s="25">
        <v>277.80653508200004</v>
      </c>
      <c r="GC36" s="25">
        <v>244.39149971800001</v>
      </c>
      <c r="GD36" s="25">
        <v>253.49114426900002</v>
      </c>
      <c r="GE36" s="25">
        <v>258.19869960700004</v>
      </c>
      <c r="GF36" s="25">
        <v>239.31943488000002</v>
      </c>
      <c r="GG36" s="25">
        <v>233.48279082000002</v>
      </c>
      <c r="GH36" s="25">
        <v>243.49376062100001</v>
      </c>
      <c r="GI36" s="25">
        <v>253.82181947399999</v>
      </c>
      <c r="GJ36" s="25">
        <v>257.73335378499996</v>
      </c>
      <c r="GK36" s="25">
        <v>280.06759556100002</v>
      </c>
      <c r="GL36" s="26">
        <v>188.16068268299998</v>
      </c>
      <c r="GM36" s="26">
        <v>276.09282404700002</v>
      </c>
      <c r="GN36" s="26">
        <v>312.67283280999999</v>
      </c>
      <c r="GO36" s="26">
        <v>279.54955463499999</v>
      </c>
      <c r="GP36" s="26">
        <v>306.45443627099996</v>
      </c>
      <c r="GQ36" s="26">
        <v>236.34724309100002</v>
      </c>
      <c r="GR36" s="26">
        <v>243.10188365299999</v>
      </c>
      <c r="GS36" s="26">
        <v>266.166215685</v>
      </c>
      <c r="GT36" s="26">
        <v>250.80199250500002</v>
      </c>
      <c r="GU36" s="26">
        <v>225.98132640699998</v>
      </c>
      <c r="GV36" s="26">
        <v>245.71675677300001</v>
      </c>
      <c r="GW36" s="26">
        <v>288.71015214200003</v>
      </c>
      <c r="GX36" s="161">
        <v>166.35886689699998</v>
      </c>
      <c r="GY36" s="161">
        <v>254.88371343099999</v>
      </c>
      <c r="GZ36" s="161">
        <v>436.858880231</v>
      </c>
      <c r="HA36" s="161">
        <v>270.42160370300002</v>
      </c>
      <c r="HB36" s="161">
        <v>206.04838341699997</v>
      </c>
      <c r="HC36" s="161">
        <v>289.121567793</v>
      </c>
      <c r="HD36" s="161">
        <v>262.99611073599999</v>
      </c>
      <c r="HE36" s="161">
        <v>240.38513293000003</v>
      </c>
      <c r="HF36" s="161">
        <v>263.05255470099996</v>
      </c>
      <c r="HG36" s="161">
        <v>326.67345533600002</v>
      </c>
      <c r="HH36" s="161">
        <v>312.99642560200004</v>
      </c>
      <c r="HI36" s="161">
        <v>431.24662741700001</v>
      </c>
      <c r="HJ36" s="166">
        <v>99.242559647000022</v>
      </c>
      <c r="HK36" s="166">
        <v>348.05447661899996</v>
      </c>
      <c r="HL36" s="166">
        <v>267.43358206300002</v>
      </c>
      <c r="HM36" s="166">
        <v>344.09811977999999</v>
      </c>
      <c r="HN36" s="166">
        <v>403.28355130100005</v>
      </c>
      <c r="HO36" s="166">
        <v>367.535119377</v>
      </c>
      <c r="HP36" s="166">
        <v>330.52581095599999</v>
      </c>
      <c r="HQ36" s="166">
        <v>395.01850473500002</v>
      </c>
      <c r="HR36" s="166">
        <v>462.39897387600001</v>
      </c>
      <c r="HS36" s="166">
        <v>491.69673887100004</v>
      </c>
      <c r="HT36" s="166">
        <v>750.25064140799998</v>
      </c>
      <c r="HU36" s="166">
        <v>1154.8788095780001</v>
      </c>
      <c r="HV36" s="166">
        <v>183.993639457</v>
      </c>
      <c r="HW36" s="166">
        <v>274.60946757400001</v>
      </c>
      <c r="HX36" s="166">
        <v>541.94908631199996</v>
      </c>
      <c r="HY36" s="166">
        <v>308.53645900200007</v>
      </c>
      <c r="HZ36" s="166">
        <v>289.86914024600003</v>
      </c>
      <c r="IA36" s="166">
        <v>311.91465933500001</v>
      </c>
      <c r="IB36" s="166">
        <v>303.95301729400001</v>
      </c>
      <c r="IC36" s="166">
        <v>307.37405990700006</v>
      </c>
      <c r="ID36" s="166">
        <v>394.502784061</v>
      </c>
      <c r="IE36" s="166">
        <v>408.50317173399998</v>
      </c>
      <c r="IF36" s="166">
        <v>398.25830210300001</v>
      </c>
      <c r="IG36" s="166">
        <v>772.86773659800008</v>
      </c>
      <c r="IH36" s="161">
        <v>410.62766720399992</v>
      </c>
      <c r="II36" s="161">
        <v>436.86803716100002</v>
      </c>
      <c r="IJ36" s="161">
        <v>516.21767519699995</v>
      </c>
      <c r="IK36" s="161">
        <v>530.70982110700004</v>
      </c>
      <c r="IL36" s="161">
        <v>344.93656855199998</v>
      </c>
      <c r="IM36" s="161">
        <v>247.86795522099999</v>
      </c>
      <c r="IN36" s="161">
        <v>538.45321750899996</v>
      </c>
      <c r="IO36" s="161"/>
      <c r="IP36" s="161"/>
      <c r="IQ36" s="161"/>
      <c r="IR36" s="161"/>
      <c r="IS36" s="161"/>
    </row>
    <row r="37" spans="1:253" x14ac:dyDescent="0.25">
      <c r="A37" s="31" t="s">
        <v>27</v>
      </c>
      <c r="B37" s="14">
        <v>5.677142227</v>
      </c>
      <c r="C37" s="14">
        <v>13.862195695</v>
      </c>
      <c r="D37" s="14">
        <v>23.855237765999998</v>
      </c>
      <c r="E37" s="14">
        <v>16.894845456999999</v>
      </c>
      <c r="F37" s="14">
        <v>19.088011409</v>
      </c>
      <c r="G37" s="14">
        <v>16.198062539000002</v>
      </c>
      <c r="H37" s="14">
        <v>16.308342961000001</v>
      </c>
      <c r="I37" s="14">
        <v>4.9901863999999998</v>
      </c>
      <c r="J37" s="14">
        <v>16.234418379000001</v>
      </c>
      <c r="K37" s="14">
        <v>15.974180779000001</v>
      </c>
      <c r="L37" s="14">
        <v>24.925572469999999</v>
      </c>
      <c r="M37" s="14">
        <v>14.906891584</v>
      </c>
      <c r="N37" s="14">
        <v>0</v>
      </c>
      <c r="O37" s="14">
        <v>11.229492483</v>
      </c>
      <c r="P37" s="14">
        <v>13.608606493</v>
      </c>
      <c r="Q37" s="14">
        <v>17.873081705000001</v>
      </c>
      <c r="R37" s="14">
        <v>15.073606459000001</v>
      </c>
      <c r="S37" s="14">
        <v>14.516369844000002</v>
      </c>
      <c r="T37" s="14">
        <v>12.359825535000001</v>
      </c>
      <c r="U37" s="14">
        <v>19.315079046999998</v>
      </c>
      <c r="V37" s="14">
        <v>16.603782869</v>
      </c>
      <c r="W37" s="14">
        <v>25.844795964999999</v>
      </c>
      <c r="X37" s="14">
        <v>25.710271255999999</v>
      </c>
      <c r="Y37" s="14">
        <v>28.039791921999999</v>
      </c>
      <c r="Z37" s="14">
        <v>0.960416771</v>
      </c>
      <c r="AA37" s="14">
        <v>10.777514761000001</v>
      </c>
      <c r="AB37" s="14">
        <v>15.465823679</v>
      </c>
      <c r="AC37" s="14">
        <v>17.118240477000001</v>
      </c>
      <c r="AD37" s="14">
        <v>27.306022153000001</v>
      </c>
      <c r="AE37" s="14">
        <v>18.62832204</v>
      </c>
      <c r="AF37" s="14">
        <v>16.764448375000001</v>
      </c>
      <c r="AG37" s="14">
        <v>15.733971240999999</v>
      </c>
      <c r="AH37" s="14">
        <v>15.153156906</v>
      </c>
      <c r="AI37" s="14">
        <v>17.470927572000001</v>
      </c>
      <c r="AJ37" s="14">
        <v>31.107989870000001</v>
      </c>
      <c r="AK37" s="14">
        <v>33.232412362000005</v>
      </c>
      <c r="AL37" s="14">
        <v>2.7833435880000001</v>
      </c>
      <c r="AM37" s="14">
        <v>10.211068042000001</v>
      </c>
      <c r="AN37" s="14">
        <v>19.012058197999998</v>
      </c>
      <c r="AO37" s="14">
        <v>22.759676159999998</v>
      </c>
      <c r="AP37" s="14">
        <v>21.640302375000001</v>
      </c>
      <c r="AQ37" s="14">
        <v>22.834139819000001</v>
      </c>
      <c r="AR37" s="14">
        <v>21.365301129999999</v>
      </c>
      <c r="AS37" s="14">
        <v>21.945413968</v>
      </c>
      <c r="AT37" s="14">
        <v>21.585015413000001</v>
      </c>
      <c r="AU37" s="14">
        <v>19.795978519000002</v>
      </c>
      <c r="AV37" s="14">
        <v>37.303475817999995</v>
      </c>
      <c r="AW37" s="14">
        <v>42.980294940999997</v>
      </c>
      <c r="AX37" s="14">
        <v>3.7910695839999997</v>
      </c>
      <c r="AY37" s="14">
        <v>7.0008569980000006</v>
      </c>
      <c r="AZ37" s="14">
        <v>15.535446533</v>
      </c>
      <c r="BA37" s="14">
        <v>19.470757462000002</v>
      </c>
      <c r="BB37" s="14">
        <v>28.788660024000002</v>
      </c>
      <c r="BC37" s="14">
        <v>19.292240182</v>
      </c>
      <c r="BD37" s="14">
        <v>23.712734136999998</v>
      </c>
      <c r="BE37" s="14">
        <v>19.661379614000001</v>
      </c>
      <c r="BF37" s="14">
        <v>29.509214393999997</v>
      </c>
      <c r="BG37" s="14">
        <v>27.998026448000001</v>
      </c>
      <c r="BH37" s="14">
        <v>40.021006050000004</v>
      </c>
      <c r="BI37" s="14">
        <v>36.612800333999999</v>
      </c>
      <c r="BJ37" s="14">
        <v>4.303315209</v>
      </c>
      <c r="BK37" s="14">
        <v>11.358007783</v>
      </c>
      <c r="BL37" s="14">
        <v>34.441257852</v>
      </c>
      <c r="BM37" s="14">
        <v>39.306510072999998</v>
      </c>
      <c r="BN37" s="14">
        <v>24.828677043999999</v>
      </c>
      <c r="BO37" s="14">
        <v>23.692740273999998</v>
      </c>
      <c r="BP37" s="14">
        <v>25.192032526999999</v>
      </c>
      <c r="BQ37" s="14">
        <v>17.358613125000002</v>
      </c>
      <c r="BR37" s="14">
        <v>19.237136157000002</v>
      </c>
      <c r="BS37" s="14">
        <v>27.220989678000002</v>
      </c>
      <c r="BT37" s="14">
        <v>44.237606164999995</v>
      </c>
      <c r="BU37" s="14">
        <v>36.953978885999994</v>
      </c>
      <c r="BV37" s="14">
        <v>4.4733692170000001</v>
      </c>
      <c r="BW37" s="14">
        <v>15.585988563000001</v>
      </c>
      <c r="BX37" s="14">
        <v>36.606816271000007</v>
      </c>
      <c r="BY37" s="14">
        <v>28.293064869999998</v>
      </c>
      <c r="BZ37" s="14">
        <v>37.213064528000004</v>
      </c>
      <c r="CA37" s="14">
        <v>41.095593162999997</v>
      </c>
      <c r="CB37" s="14">
        <v>30.369887653999999</v>
      </c>
      <c r="CC37" s="14">
        <v>28.040366821999999</v>
      </c>
      <c r="CD37" s="14">
        <v>27.675289735</v>
      </c>
      <c r="CE37" s="14">
        <v>32.233474369</v>
      </c>
      <c r="CF37" s="14">
        <v>51.218835802000001</v>
      </c>
      <c r="CG37" s="14">
        <v>80.259745617999997</v>
      </c>
      <c r="CH37" s="14">
        <v>6.1940376820000003</v>
      </c>
      <c r="CI37" s="14">
        <v>23.168502926000002</v>
      </c>
      <c r="CJ37" s="14">
        <v>33.501389684999999</v>
      </c>
      <c r="CK37" s="14">
        <v>44.606382625999998</v>
      </c>
      <c r="CL37" s="14">
        <v>42.762422026000003</v>
      </c>
      <c r="CM37" s="14">
        <v>43.894240130999997</v>
      </c>
      <c r="CN37" s="14">
        <v>39.428398781000006</v>
      </c>
      <c r="CO37" s="14">
        <v>43.228662722000003</v>
      </c>
      <c r="CP37" s="14">
        <v>39.322923736999996</v>
      </c>
      <c r="CQ37" s="14">
        <v>65.716261668000001</v>
      </c>
      <c r="CR37" s="14">
        <v>84.661173328999993</v>
      </c>
      <c r="CS37" s="14">
        <v>77.010068622999995</v>
      </c>
      <c r="CT37" s="14">
        <v>6.1751899510000001</v>
      </c>
      <c r="CU37" s="14">
        <v>27.274049702999999</v>
      </c>
      <c r="CV37" s="14">
        <v>59.434823836000007</v>
      </c>
      <c r="CW37" s="14">
        <v>61.695252529999998</v>
      </c>
      <c r="CX37" s="14">
        <v>59.038758072999997</v>
      </c>
      <c r="CY37" s="14">
        <v>51.301209157999999</v>
      </c>
      <c r="CZ37" s="14">
        <v>41.211865728999996</v>
      </c>
      <c r="DA37" s="14">
        <v>55.714903235999998</v>
      </c>
      <c r="DB37" s="14">
        <v>62.724347143999999</v>
      </c>
      <c r="DC37" s="14">
        <v>62.305273702000001</v>
      </c>
      <c r="DD37" s="14">
        <v>67.582016554999996</v>
      </c>
      <c r="DE37" s="14">
        <v>124.338875426</v>
      </c>
      <c r="DF37" s="14">
        <v>17.417571382999999</v>
      </c>
      <c r="DG37" s="14">
        <v>25.775847745</v>
      </c>
      <c r="DH37" s="14">
        <v>82.379850400999999</v>
      </c>
      <c r="DI37" s="14">
        <v>93.162718647000005</v>
      </c>
      <c r="DJ37" s="14">
        <v>72.294157361999993</v>
      </c>
      <c r="DK37" s="14">
        <v>62.095543361999994</v>
      </c>
      <c r="DL37" s="14">
        <v>64.578701375999998</v>
      </c>
      <c r="DM37" s="14">
        <v>49.978622569000002</v>
      </c>
      <c r="DN37" s="14">
        <v>61.264141414999997</v>
      </c>
      <c r="DO37" s="14">
        <v>66.348935909000005</v>
      </c>
      <c r="DP37" s="14">
        <v>85.982226261000008</v>
      </c>
      <c r="DQ37" s="14">
        <v>100.75330947099999</v>
      </c>
      <c r="DR37" s="14">
        <v>41.283928738</v>
      </c>
      <c r="DS37" s="14">
        <v>59.044328551999996</v>
      </c>
      <c r="DT37" s="14">
        <v>46.698573287999999</v>
      </c>
      <c r="DU37" s="14">
        <v>76.46442755599999</v>
      </c>
      <c r="DV37" s="14">
        <v>67.564069333000006</v>
      </c>
      <c r="DW37" s="14">
        <v>56.028307522000006</v>
      </c>
      <c r="DX37" s="14">
        <v>54.786352129000001</v>
      </c>
      <c r="DY37" s="14">
        <v>43.101813302000004</v>
      </c>
      <c r="DZ37" s="14">
        <v>41.278557240000005</v>
      </c>
      <c r="EA37" s="14">
        <v>47.900450669999998</v>
      </c>
      <c r="EB37" s="14">
        <v>69.728647461999998</v>
      </c>
      <c r="EC37" s="14">
        <v>108.647514519</v>
      </c>
      <c r="ED37" s="14">
        <v>15.235465246</v>
      </c>
      <c r="EE37" s="14">
        <v>47.407173827999998</v>
      </c>
      <c r="EF37" s="14">
        <v>76.584369826</v>
      </c>
      <c r="EG37" s="14">
        <v>49.456402028999996</v>
      </c>
      <c r="EH37" s="14">
        <v>80.333990262</v>
      </c>
      <c r="EI37" s="14">
        <v>86.523358479999999</v>
      </c>
      <c r="EJ37" s="14">
        <v>88.921502368000006</v>
      </c>
      <c r="EK37" s="14">
        <v>82.461989392000007</v>
      </c>
      <c r="EL37" s="14">
        <v>79.895530297999997</v>
      </c>
      <c r="EM37" s="14">
        <v>73.988148272000004</v>
      </c>
      <c r="EN37" s="14">
        <v>73.304163218999989</v>
      </c>
      <c r="EO37" s="14">
        <v>120.958252683</v>
      </c>
      <c r="EP37" s="14">
        <v>21.006777985999999</v>
      </c>
      <c r="EQ37" s="14">
        <v>65.935822285</v>
      </c>
      <c r="ER37" s="14">
        <v>90.386381311000008</v>
      </c>
      <c r="ES37" s="14">
        <v>88.091643970999996</v>
      </c>
      <c r="ET37" s="14">
        <v>84.390366259000004</v>
      </c>
      <c r="EU37" s="14">
        <v>86.892299096999992</v>
      </c>
      <c r="EV37" s="14">
        <v>101.33913260899999</v>
      </c>
      <c r="EW37" s="14">
        <v>90.455046679000006</v>
      </c>
      <c r="EX37" s="14">
        <v>107.967225537</v>
      </c>
      <c r="EY37" s="14">
        <v>106.81303324800001</v>
      </c>
      <c r="EZ37" s="14">
        <v>94.740777977000008</v>
      </c>
      <c r="FA37" s="14">
        <v>123.945667703</v>
      </c>
      <c r="FB37" s="14">
        <v>30.102021913000002</v>
      </c>
      <c r="FC37" s="14">
        <v>174.87576087900001</v>
      </c>
      <c r="FD37" s="14">
        <v>95.105004612000002</v>
      </c>
      <c r="FE37" s="14">
        <v>99.562143477999996</v>
      </c>
      <c r="FF37" s="14">
        <v>92.664909541</v>
      </c>
      <c r="FG37" s="14">
        <v>102.989210391</v>
      </c>
      <c r="FH37" s="14">
        <v>89.739623498</v>
      </c>
      <c r="FI37" s="14">
        <v>94.66402282300001</v>
      </c>
      <c r="FJ37" s="14">
        <v>82.963888357000002</v>
      </c>
      <c r="FK37" s="14">
        <v>95.371702454000001</v>
      </c>
      <c r="FL37" s="14">
        <v>217.45400545000001</v>
      </c>
      <c r="FM37" s="14">
        <v>157.24644488500002</v>
      </c>
      <c r="FN37" s="14">
        <v>37.744508535999998</v>
      </c>
      <c r="FO37" s="14">
        <v>97.210461170000002</v>
      </c>
      <c r="FP37" s="14">
        <v>125.109848042</v>
      </c>
      <c r="FQ37" s="14">
        <v>94.343911089000002</v>
      </c>
      <c r="FR37" s="14">
        <v>116.56929065199999</v>
      </c>
      <c r="FS37" s="14">
        <v>101.681209395</v>
      </c>
      <c r="FT37" s="14">
        <v>103.948194954</v>
      </c>
      <c r="FU37" s="14">
        <v>117.698179727</v>
      </c>
      <c r="FV37" s="14">
        <v>118.44670628199999</v>
      </c>
      <c r="FW37" s="14">
        <v>127.29038721000001</v>
      </c>
      <c r="FX37" s="14">
        <v>130.190805662</v>
      </c>
      <c r="FY37" s="14">
        <v>144.369050972</v>
      </c>
      <c r="FZ37" s="14">
        <v>45.217750574</v>
      </c>
      <c r="GA37" s="14">
        <v>102.075095003</v>
      </c>
      <c r="GB37" s="6">
        <v>141.96495962500001</v>
      </c>
      <c r="GC37" s="6">
        <v>144.59998522399999</v>
      </c>
      <c r="GD37" s="6">
        <v>113.46083399300001</v>
      </c>
      <c r="GE37" s="6">
        <v>134.65869334299998</v>
      </c>
      <c r="GF37" s="6">
        <v>131.582085009</v>
      </c>
      <c r="GG37" s="6">
        <v>121.484670651</v>
      </c>
      <c r="GH37" s="6">
        <v>106.53785753999999</v>
      </c>
      <c r="GI37" s="6">
        <v>122.545655728</v>
      </c>
      <c r="GJ37" s="6">
        <v>136.51833892899998</v>
      </c>
      <c r="GK37" s="6">
        <v>152.55497577800003</v>
      </c>
      <c r="GL37" s="7">
        <v>85.064496371000004</v>
      </c>
      <c r="GM37" s="7">
        <v>92.594103610000005</v>
      </c>
      <c r="GN37" s="7">
        <v>145.04090863900001</v>
      </c>
      <c r="GO37" s="7">
        <v>135.643700403</v>
      </c>
      <c r="GP37" s="7">
        <v>122.709900933</v>
      </c>
      <c r="GQ37" s="7">
        <v>111.53243048400002</v>
      </c>
      <c r="GR37" s="7">
        <v>150.383693486</v>
      </c>
      <c r="GS37" s="7">
        <v>139.34448770600002</v>
      </c>
      <c r="GT37" s="7">
        <v>129.003620122</v>
      </c>
      <c r="GU37" s="7">
        <v>122.130456155</v>
      </c>
      <c r="GV37" s="7">
        <v>129.13180979399999</v>
      </c>
      <c r="GW37" s="7">
        <v>159.35214579199999</v>
      </c>
      <c r="GX37" s="158">
        <v>64.925502405999993</v>
      </c>
      <c r="GY37" s="158">
        <v>116.87749467399999</v>
      </c>
      <c r="GZ37" s="158">
        <v>134.11481932699999</v>
      </c>
      <c r="HA37" s="158">
        <v>114.864557185</v>
      </c>
      <c r="HB37" s="158">
        <v>106.129501683</v>
      </c>
      <c r="HC37" s="158">
        <v>119.84267194600001</v>
      </c>
      <c r="HD37" s="158">
        <v>113.317159749</v>
      </c>
      <c r="HE37" s="158">
        <v>100.654232388</v>
      </c>
      <c r="HF37" s="158">
        <v>115.24263306100001</v>
      </c>
      <c r="HG37" s="158">
        <v>112.08619655700001</v>
      </c>
      <c r="HH37" s="158">
        <v>124.97055861000001</v>
      </c>
      <c r="HI37" s="158">
        <v>177.557836229</v>
      </c>
      <c r="HJ37" s="163">
        <v>59.621469635000004</v>
      </c>
      <c r="HK37" s="163">
        <v>73.051621657999988</v>
      </c>
      <c r="HL37" s="163">
        <v>118.35060192</v>
      </c>
      <c r="HM37" s="163">
        <v>142.75388618200003</v>
      </c>
      <c r="HN37" s="163">
        <v>107.35396439500001</v>
      </c>
      <c r="HO37" s="163">
        <v>156.419232623</v>
      </c>
      <c r="HP37" s="163">
        <v>128.22526193800002</v>
      </c>
      <c r="HQ37" s="163">
        <v>147.195646332</v>
      </c>
      <c r="HR37" s="163">
        <v>200.293524314</v>
      </c>
      <c r="HS37" s="163">
        <v>170.23865511100001</v>
      </c>
      <c r="HT37" s="163">
        <v>215.05288347200002</v>
      </c>
      <c r="HU37" s="163">
        <v>376.23052035699999</v>
      </c>
      <c r="HV37" s="163">
        <v>75.538610503000001</v>
      </c>
      <c r="HW37" s="163">
        <v>99.304546202999987</v>
      </c>
      <c r="HX37" s="163">
        <v>229.19822854700001</v>
      </c>
      <c r="HY37" s="163">
        <v>161.33783636499999</v>
      </c>
      <c r="HZ37" s="163">
        <v>174.83268065599998</v>
      </c>
      <c r="IA37" s="163">
        <v>150.44585135400001</v>
      </c>
      <c r="IB37" s="163">
        <v>136.88664210100001</v>
      </c>
      <c r="IC37" s="163">
        <v>148.29210260500003</v>
      </c>
      <c r="ID37" s="163">
        <v>150.59820565799998</v>
      </c>
      <c r="IE37" s="163">
        <v>117.439867646</v>
      </c>
      <c r="IF37" s="163">
        <v>128.99419412900002</v>
      </c>
      <c r="IG37" s="163">
        <v>291.95314803400004</v>
      </c>
      <c r="IH37" s="158">
        <v>103.02040334099999</v>
      </c>
      <c r="II37" s="158">
        <v>133.592474813</v>
      </c>
      <c r="IJ37" s="158">
        <v>229.08862596099999</v>
      </c>
      <c r="IK37" s="158">
        <v>150.77482213900001</v>
      </c>
      <c r="IL37" s="158">
        <v>155.58139394799997</v>
      </c>
      <c r="IM37" s="158">
        <v>111.441790067</v>
      </c>
      <c r="IN37" s="158">
        <v>152.07816845900001</v>
      </c>
      <c r="IO37" s="158"/>
      <c r="IP37" s="158"/>
      <c r="IQ37" s="158"/>
      <c r="IR37" s="158"/>
      <c r="IS37" s="158"/>
    </row>
    <row r="38" spans="1:253" x14ac:dyDescent="0.25">
      <c r="A38" s="31" t="s">
        <v>28</v>
      </c>
      <c r="B38" s="14">
        <v>9.7259175849999995</v>
      </c>
      <c r="C38" s="14">
        <v>12.966614104</v>
      </c>
      <c r="D38" s="14">
        <v>21.14082896</v>
      </c>
      <c r="E38" s="14">
        <v>21.620674373</v>
      </c>
      <c r="F38" s="14">
        <v>17.366197789999998</v>
      </c>
      <c r="G38" s="14">
        <v>19.233874519</v>
      </c>
      <c r="H38" s="14">
        <v>14.878781853</v>
      </c>
      <c r="I38" s="14">
        <v>4.8358134240000004</v>
      </c>
      <c r="J38" s="14">
        <v>15.193483334</v>
      </c>
      <c r="K38" s="14">
        <v>22.189784562</v>
      </c>
      <c r="L38" s="14">
        <v>25.081792424</v>
      </c>
      <c r="M38" s="14">
        <v>19.152639252</v>
      </c>
      <c r="N38" s="14">
        <v>0.125</v>
      </c>
      <c r="O38" s="14">
        <v>5.6059713130000004</v>
      </c>
      <c r="P38" s="14">
        <v>21.377954022999997</v>
      </c>
      <c r="Q38" s="14">
        <v>27.185067102000001</v>
      </c>
      <c r="R38" s="14">
        <v>24.449191132999999</v>
      </c>
      <c r="S38" s="14">
        <v>20.090279775999999</v>
      </c>
      <c r="T38" s="14">
        <v>16.893053225999999</v>
      </c>
      <c r="U38" s="14">
        <v>22.902891097000001</v>
      </c>
      <c r="V38" s="14">
        <v>21.015906407999999</v>
      </c>
      <c r="W38" s="14">
        <v>29.917039053</v>
      </c>
      <c r="X38" s="14">
        <v>29.091290498999999</v>
      </c>
      <c r="Y38" s="14">
        <v>25.221356183000001</v>
      </c>
      <c r="Z38" s="14">
        <v>11.95039667</v>
      </c>
      <c r="AA38" s="14">
        <v>11.433997964</v>
      </c>
      <c r="AB38" s="14">
        <v>19.676637104000001</v>
      </c>
      <c r="AC38" s="14">
        <v>20.413849371000001</v>
      </c>
      <c r="AD38" s="14">
        <v>38.692885995999994</v>
      </c>
      <c r="AE38" s="14">
        <v>23.866878968000002</v>
      </c>
      <c r="AF38" s="14">
        <v>26.827168984</v>
      </c>
      <c r="AG38" s="14">
        <v>25.584990732999998</v>
      </c>
      <c r="AH38" s="14">
        <v>30.393306381999999</v>
      </c>
      <c r="AI38" s="14">
        <v>26.005986512</v>
      </c>
      <c r="AJ38" s="14">
        <v>37.605508145000002</v>
      </c>
      <c r="AK38" s="14">
        <v>42.604967885999997</v>
      </c>
      <c r="AL38" s="14">
        <v>5.7233821850000002</v>
      </c>
      <c r="AM38" s="14">
        <v>10.313456113000001</v>
      </c>
      <c r="AN38" s="14">
        <v>23.804329113000001</v>
      </c>
      <c r="AO38" s="14">
        <v>23.726161988000001</v>
      </c>
      <c r="AP38" s="14">
        <v>39.872867362999997</v>
      </c>
      <c r="AQ38" s="14">
        <v>47.585383897</v>
      </c>
      <c r="AR38" s="14">
        <v>30.890157276</v>
      </c>
      <c r="AS38" s="14">
        <v>46.713209156999994</v>
      </c>
      <c r="AT38" s="14">
        <v>37.471960292000006</v>
      </c>
      <c r="AU38" s="14">
        <v>30.824102623999998</v>
      </c>
      <c r="AV38" s="14">
        <v>42.034338032999997</v>
      </c>
      <c r="AW38" s="14">
        <v>58.333035648999996</v>
      </c>
      <c r="AX38" s="14">
        <v>11.808246950999999</v>
      </c>
      <c r="AY38" s="14">
        <v>13.566538732000001</v>
      </c>
      <c r="AZ38" s="14">
        <v>24.785053431000001</v>
      </c>
      <c r="BA38" s="14">
        <v>24.086609511999999</v>
      </c>
      <c r="BB38" s="14">
        <v>23.772479454999999</v>
      </c>
      <c r="BC38" s="14">
        <v>35.629981159000003</v>
      </c>
      <c r="BD38" s="14">
        <v>37.584937982</v>
      </c>
      <c r="BE38" s="14">
        <v>26.099056536999999</v>
      </c>
      <c r="BF38" s="14">
        <v>38.069941594000007</v>
      </c>
      <c r="BG38" s="14">
        <v>71.914979861999996</v>
      </c>
      <c r="BH38" s="14">
        <v>66.348281525000004</v>
      </c>
      <c r="BI38" s="14">
        <v>45.202920376000002</v>
      </c>
      <c r="BJ38" s="14">
        <v>2.9295636030000001</v>
      </c>
      <c r="BK38" s="14">
        <v>13.779082039999999</v>
      </c>
      <c r="BL38" s="14">
        <v>31.248312045999999</v>
      </c>
      <c r="BM38" s="14">
        <v>29.99014734</v>
      </c>
      <c r="BN38" s="14">
        <v>25.968814429999998</v>
      </c>
      <c r="BO38" s="14">
        <v>24.198598868000001</v>
      </c>
      <c r="BP38" s="14">
        <v>35.805489185999996</v>
      </c>
      <c r="BQ38" s="14">
        <v>27.816941099000001</v>
      </c>
      <c r="BR38" s="14">
        <v>27.517388158999999</v>
      </c>
      <c r="BS38" s="14">
        <v>42.993321819999998</v>
      </c>
      <c r="BT38" s="14">
        <v>64.688080564999993</v>
      </c>
      <c r="BU38" s="14">
        <v>65.008116556000004</v>
      </c>
      <c r="BV38" s="14">
        <v>0</v>
      </c>
      <c r="BW38" s="14">
        <v>13.786137075000001</v>
      </c>
      <c r="BX38" s="14">
        <v>26.559120101000001</v>
      </c>
      <c r="BY38" s="14">
        <v>46.19990181</v>
      </c>
      <c r="BZ38" s="14">
        <v>31.005107081999999</v>
      </c>
      <c r="CA38" s="14">
        <v>47.763862177</v>
      </c>
      <c r="CB38" s="14">
        <v>75.786226047</v>
      </c>
      <c r="CC38" s="14">
        <v>70.444846419000001</v>
      </c>
      <c r="CD38" s="14">
        <v>57.290323797999996</v>
      </c>
      <c r="CE38" s="14">
        <v>56.665420910000002</v>
      </c>
      <c r="CF38" s="14">
        <v>53.605573348999997</v>
      </c>
      <c r="CG38" s="14">
        <v>148.725648482</v>
      </c>
      <c r="CH38" s="14">
        <v>22.195866819999999</v>
      </c>
      <c r="CI38" s="14">
        <v>11.42455681</v>
      </c>
      <c r="CJ38" s="14">
        <v>43.815031776000005</v>
      </c>
      <c r="CK38" s="14">
        <v>60.012223026999997</v>
      </c>
      <c r="CL38" s="14">
        <v>53.224859909999999</v>
      </c>
      <c r="CM38" s="14">
        <v>57.932402930999999</v>
      </c>
      <c r="CN38" s="14">
        <v>41.020052780999997</v>
      </c>
      <c r="CO38" s="14">
        <v>73.487559321999996</v>
      </c>
      <c r="CP38" s="14">
        <v>72.819005124</v>
      </c>
      <c r="CQ38" s="14">
        <v>68.396153999999996</v>
      </c>
      <c r="CR38" s="14">
        <v>100.761785066</v>
      </c>
      <c r="CS38" s="14">
        <v>129.49589515700001</v>
      </c>
      <c r="CT38" s="14">
        <v>0.80684851600000007</v>
      </c>
      <c r="CU38" s="14">
        <v>15.409746229</v>
      </c>
      <c r="CV38" s="14">
        <v>57.638878788</v>
      </c>
      <c r="CW38" s="14">
        <v>107.99223216899999</v>
      </c>
      <c r="CX38" s="14">
        <v>71.007005265000004</v>
      </c>
      <c r="CY38" s="14">
        <v>71.431591557999994</v>
      </c>
      <c r="CZ38" s="14">
        <v>67.690643639000001</v>
      </c>
      <c r="DA38" s="14">
        <v>81.331983758999996</v>
      </c>
      <c r="DB38" s="14">
        <v>85.776256070000002</v>
      </c>
      <c r="DC38" s="14">
        <v>82.887595804</v>
      </c>
      <c r="DD38" s="14">
        <v>92.964188445999994</v>
      </c>
      <c r="DE38" s="14">
        <v>225.19950026999999</v>
      </c>
      <c r="DF38" s="14">
        <v>1.1416756299999999</v>
      </c>
      <c r="DG38" s="14">
        <v>16.739328280999999</v>
      </c>
      <c r="DH38" s="14">
        <v>85.190872951000003</v>
      </c>
      <c r="DI38" s="14">
        <v>69.379630143999989</v>
      </c>
      <c r="DJ38" s="14">
        <v>91.928734147</v>
      </c>
      <c r="DK38" s="14">
        <v>111.047091878</v>
      </c>
      <c r="DL38" s="14">
        <v>152.93669692899999</v>
      </c>
      <c r="DM38" s="14">
        <v>81.79387715</v>
      </c>
      <c r="DN38" s="14">
        <v>57.160642475000003</v>
      </c>
      <c r="DO38" s="14">
        <v>75.258884070999997</v>
      </c>
      <c r="DP38" s="14">
        <v>80.160430915999996</v>
      </c>
      <c r="DQ38" s="14">
        <v>162.61023157</v>
      </c>
      <c r="DR38" s="14">
        <v>37.038191212999998</v>
      </c>
      <c r="DS38" s="14">
        <v>62.369749402000004</v>
      </c>
      <c r="DT38" s="14">
        <v>20.318049079000001</v>
      </c>
      <c r="DU38" s="14">
        <v>85.399742219999993</v>
      </c>
      <c r="DV38" s="14">
        <v>93.418825455000004</v>
      </c>
      <c r="DW38" s="14">
        <v>53.337021252999996</v>
      </c>
      <c r="DX38" s="14">
        <v>73.871893557999996</v>
      </c>
      <c r="DY38" s="14">
        <v>38.780238702000005</v>
      </c>
      <c r="DZ38" s="14">
        <v>32.119255592999998</v>
      </c>
      <c r="EA38" s="14">
        <v>41.033465898999999</v>
      </c>
      <c r="EB38" s="14">
        <v>76.638348559999997</v>
      </c>
      <c r="EC38" s="14">
        <v>129.63784924199999</v>
      </c>
      <c r="ED38" s="14">
        <v>0.99648471500000002</v>
      </c>
      <c r="EE38" s="14">
        <v>23.203945974</v>
      </c>
      <c r="EF38" s="14">
        <v>60.891950814999994</v>
      </c>
      <c r="EG38" s="14">
        <v>93.118218759000001</v>
      </c>
      <c r="EH38" s="14">
        <v>106.585237459</v>
      </c>
      <c r="EI38" s="14">
        <v>93.139217807999998</v>
      </c>
      <c r="EJ38" s="14">
        <v>109.002136476</v>
      </c>
      <c r="EK38" s="14">
        <v>117.171733473</v>
      </c>
      <c r="EL38" s="14">
        <v>106.106850812</v>
      </c>
      <c r="EM38" s="14">
        <v>130.89119298599999</v>
      </c>
      <c r="EN38" s="14">
        <v>140.29232003800001</v>
      </c>
      <c r="EO38" s="14">
        <v>106.462145745</v>
      </c>
      <c r="EP38" s="14">
        <v>54.320161199000005</v>
      </c>
      <c r="EQ38" s="14">
        <v>89.060751511999996</v>
      </c>
      <c r="ER38" s="14">
        <v>100.979229343</v>
      </c>
      <c r="ES38" s="14">
        <v>103.507179083</v>
      </c>
      <c r="ET38" s="14">
        <v>102.446493518</v>
      </c>
      <c r="EU38" s="14">
        <v>100.86930743699999</v>
      </c>
      <c r="EV38" s="14">
        <v>88.738410665999993</v>
      </c>
      <c r="EW38" s="14">
        <v>98.646356045999994</v>
      </c>
      <c r="EX38" s="14">
        <v>106.610182346</v>
      </c>
      <c r="EY38" s="14">
        <v>113.634230382</v>
      </c>
      <c r="EZ38" s="14">
        <v>79.040545784000003</v>
      </c>
      <c r="FA38" s="14">
        <v>83.035679688999991</v>
      </c>
      <c r="FB38" s="14">
        <v>56.194014714999994</v>
      </c>
      <c r="FC38" s="14">
        <v>89.610840336999999</v>
      </c>
      <c r="FD38" s="14">
        <v>106.07309948400001</v>
      </c>
      <c r="FE38" s="14">
        <v>76.004419628000008</v>
      </c>
      <c r="FF38" s="14">
        <v>86.345784211000009</v>
      </c>
      <c r="FG38" s="14">
        <v>80.269755309999994</v>
      </c>
      <c r="FH38" s="14">
        <v>81.091485555999995</v>
      </c>
      <c r="FI38" s="14">
        <v>84.091233895000002</v>
      </c>
      <c r="FJ38" s="14">
        <v>86.81841137699999</v>
      </c>
      <c r="FK38" s="14">
        <v>77.216924926999994</v>
      </c>
      <c r="FL38" s="14">
        <v>65.362528447000003</v>
      </c>
      <c r="FM38" s="14">
        <v>115.924709162</v>
      </c>
      <c r="FN38" s="14">
        <v>24.241783305000002</v>
      </c>
      <c r="FO38" s="14">
        <v>84.331769210000004</v>
      </c>
      <c r="FP38" s="14">
        <v>105.88552625500002</v>
      </c>
      <c r="FQ38" s="14">
        <v>93.634254587000001</v>
      </c>
      <c r="FR38" s="14">
        <v>103.771924422</v>
      </c>
      <c r="FS38" s="14">
        <v>101.25327944199999</v>
      </c>
      <c r="FT38" s="14">
        <v>98.119231217999996</v>
      </c>
      <c r="FU38" s="14">
        <v>99.345713736000008</v>
      </c>
      <c r="FV38" s="14">
        <v>88.704752123999995</v>
      </c>
      <c r="FW38" s="14">
        <v>107.23281679900001</v>
      </c>
      <c r="FX38" s="14">
        <v>115.99181487700001</v>
      </c>
      <c r="FY38" s="14">
        <v>108.92549191100001</v>
      </c>
      <c r="FZ38" s="14">
        <v>51.635206141000005</v>
      </c>
      <c r="GA38" s="14">
        <v>93.272431372</v>
      </c>
      <c r="GB38" s="6">
        <v>132.09280524800002</v>
      </c>
      <c r="GC38" s="6">
        <v>95.765163803999997</v>
      </c>
      <c r="GD38" s="6">
        <v>133.72852736000002</v>
      </c>
      <c r="GE38" s="6">
        <v>122.80826733500001</v>
      </c>
      <c r="GF38" s="6">
        <v>107.73351404</v>
      </c>
      <c r="GG38" s="6">
        <v>111.99533373899999</v>
      </c>
      <c r="GH38" s="6">
        <v>130.09956642399999</v>
      </c>
      <c r="GI38" s="6">
        <v>126.85731092899999</v>
      </c>
      <c r="GJ38" s="6">
        <v>112.72582714399998</v>
      </c>
      <c r="GK38" s="6">
        <v>123.84926640099999</v>
      </c>
      <c r="GL38" s="7">
        <v>103.09470128499999</v>
      </c>
      <c r="GM38" s="7">
        <v>101.8416462</v>
      </c>
      <c r="GN38" s="7">
        <v>154.254873659</v>
      </c>
      <c r="GO38" s="7">
        <v>142.47504602900003</v>
      </c>
      <c r="GP38" s="7">
        <v>169.89885860300001</v>
      </c>
      <c r="GQ38" s="7">
        <v>124.18277051799998</v>
      </c>
      <c r="GR38" s="7">
        <v>92.715721918</v>
      </c>
      <c r="GS38" s="7">
        <v>126.23654692699999</v>
      </c>
      <c r="GT38" s="7">
        <v>100.229670501</v>
      </c>
      <c r="GU38" s="7">
        <v>102.506791054</v>
      </c>
      <c r="GV38" s="7">
        <v>110.640630917</v>
      </c>
      <c r="GW38" s="7">
        <v>125.862927762</v>
      </c>
      <c r="GX38" s="158">
        <v>101.43322746299999</v>
      </c>
      <c r="GY38" s="158">
        <v>137.48066770299999</v>
      </c>
      <c r="GZ38" s="158">
        <v>187.87776898799999</v>
      </c>
      <c r="HA38" s="158">
        <v>154.39507392600001</v>
      </c>
      <c r="HB38" s="158">
        <v>82.338585323000004</v>
      </c>
      <c r="HC38" s="158">
        <v>168.785658896</v>
      </c>
      <c r="HD38" s="158">
        <v>149.67774110400001</v>
      </c>
      <c r="HE38" s="158">
        <v>139.38262050599999</v>
      </c>
      <c r="HF38" s="158">
        <v>122.68491723299998</v>
      </c>
      <c r="HG38" s="158">
        <v>210.90310935599999</v>
      </c>
      <c r="HH38" s="158">
        <v>180.070765236</v>
      </c>
      <c r="HI38" s="158">
        <v>245.78472119599999</v>
      </c>
      <c r="HJ38" s="163">
        <v>39.621041512000005</v>
      </c>
      <c r="HK38" s="163">
        <v>186.30923466699997</v>
      </c>
      <c r="HL38" s="163">
        <v>128.58425613200001</v>
      </c>
      <c r="HM38" s="163">
        <v>194.88388800199999</v>
      </c>
      <c r="HN38" s="163">
        <v>291.21352620300007</v>
      </c>
      <c r="HO38" s="163">
        <v>210.88521995299999</v>
      </c>
      <c r="HP38" s="163">
        <v>202.29973921599998</v>
      </c>
      <c r="HQ38" s="163">
        <v>247.82188871</v>
      </c>
      <c r="HR38" s="163">
        <v>246.376066081</v>
      </c>
      <c r="HS38" s="163">
        <v>305.79503143800002</v>
      </c>
      <c r="HT38" s="163">
        <v>524.31095570699995</v>
      </c>
      <c r="HU38" s="163">
        <v>773.98454304400002</v>
      </c>
      <c r="HV38" s="163">
        <v>108.455028954</v>
      </c>
      <c r="HW38" s="163">
        <v>141.06593323700002</v>
      </c>
      <c r="HX38" s="163">
        <v>241.58181357399999</v>
      </c>
      <c r="HY38" s="163">
        <v>140.58316191200001</v>
      </c>
      <c r="HZ38" s="163">
        <v>109.872138603</v>
      </c>
      <c r="IA38" s="163">
        <v>161.34811234099999</v>
      </c>
      <c r="IB38" s="163">
        <v>155.27158795599999</v>
      </c>
      <c r="IC38" s="163">
        <v>159.08133073000002</v>
      </c>
      <c r="ID38" s="163">
        <v>220.54511368799999</v>
      </c>
      <c r="IE38" s="163">
        <v>284.76612212699996</v>
      </c>
      <c r="IF38" s="163">
        <v>258.13704181799994</v>
      </c>
      <c r="IG38" s="163">
        <v>479.46631852699994</v>
      </c>
      <c r="IH38" s="158">
        <v>307.60721215599995</v>
      </c>
      <c r="II38" s="158">
        <v>194.20168777800001</v>
      </c>
      <c r="IJ38" s="158">
        <v>274.97839022699998</v>
      </c>
      <c r="IK38" s="158">
        <v>371.08297102500006</v>
      </c>
      <c r="IL38" s="158">
        <v>175.013687035</v>
      </c>
      <c r="IM38" s="158">
        <v>135.98095553300001</v>
      </c>
      <c r="IN38" s="158">
        <v>385.534481841</v>
      </c>
      <c r="IO38" s="158"/>
      <c r="IP38" s="158"/>
      <c r="IQ38" s="158"/>
      <c r="IR38" s="158"/>
      <c r="IS38" s="158"/>
    </row>
    <row r="39" spans="1:253" x14ac:dyDescent="0.25">
      <c r="A39" s="31" t="s">
        <v>29</v>
      </c>
      <c r="B39" s="14">
        <v>1.3841957E-2</v>
      </c>
      <c r="C39" s="14">
        <v>1.0569838000000002E-2</v>
      </c>
      <c r="D39" s="14">
        <v>0.26569067499999999</v>
      </c>
      <c r="E39" s="14">
        <v>0.86750194899999999</v>
      </c>
      <c r="F39" s="14">
        <v>0.90334660499999997</v>
      </c>
      <c r="G39" s="14">
        <v>0.63567113400000008</v>
      </c>
      <c r="H39" s="14">
        <v>1.0095042780000001</v>
      </c>
      <c r="I39" s="14">
        <v>1.08497066</v>
      </c>
      <c r="J39" s="14">
        <v>1.762662814</v>
      </c>
      <c r="K39" s="14">
        <v>2.9725959459999998</v>
      </c>
      <c r="L39" s="14">
        <v>0.86121666600000002</v>
      </c>
      <c r="M39" s="14">
        <v>3.5817334489999997</v>
      </c>
      <c r="N39" s="14">
        <v>0</v>
      </c>
      <c r="O39" s="14">
        <v>0.38422489700000001</v>
      </c>
      <c r="P39" s="14">
        <v>1.0586672410000002</v>
      </c>
      <c r="Q39" s="14">
        <v>0.49631313799999999</v>
      </c>
      <c r="R39" s="14">
        <v>0.43773230600000002</v>
      </c>
      <c r="S39" s="14">
        <v>0.17327516299999998</v>
      </c>
      <c r="T39" s="14">
        <v>1.43906014</v>
      </c>
      <c r="U39" s="14">
        <v>1.1539904830000001</v>
      </c>
      <c r="V39" s="14">
        <v>0.95637476700000001</v>
      </c>
      <c r="W39" s="14">
        <v>0.60030296100000002</v>
      </c>
      <c r="X39" s="14">
        <v>1.250333194</v>
      </c>
      <c r="Y39" s="14">
        <v>0.79367163400000007</v>
      </c>
      <c r="Z39" s="14">
        <v>0.25827055100000001</v>
      </c>
      <c r="AA39" s="14">
        <v>0.78984467299999994</v>
      </c>
      <c r="AB39" s="14">
        <v>0.88253383499999993</v>
      </c>
      <c r="AC39" s="14">
        <v>0.16703812400000001</v>
      </c>
      <c r="AD39" s="14">
        <v>1.191294351</v>
      </c>
      <c r="AE39" s="14">
        <v>0.45441525599999999</v>
      </c>
      <c r="AF39" s="14">
        <v>0.27060894699999999</v>
      </c>
      <c r="AG39" s="14">
        <v>0.66027692699999996</v>
      </c>
      <c r="AH39" s="14">
        <v>0.90800085600000002</v>
      </c>
      <c r="AI39" s="14">
        <v>6.8073828000000003E-2</v>
      </c>
      <c r="AJ39" s="14">
        <v>1.991416745</v>
      </c>
      <c r="AK39" s="14">
        <v>0.117612492</v>
      </c>
      <c r="AL39" s="14">
        <v>6.6304632000000002E-2</v>
      </c>
      <c r="AM39" s="14">
        <v>8.1906637000000004E-2</v>
      </c>
      <c r="AN39" s="14">
        <v>0.14868887</v>
      </c>
      <c r="AO39" s="14">
        <v>2.1642728999999999E-2</v>
      </c>
      <c r="AP39" s="14">
        <v>0.94624507200000008</v>
      </c>
      <c r="AQ39" s="14">
        <v>8.8889960000000004E-2</v>
      </c>
      <c r="AR39" s="14">
        <v>9.6323607999999991E-2</v>
      </c>
      <c r="AS39" s="14">
        <v>0.10470621300000001</v>
      </c>
      <c r="AT39" s="14">
        <v>0.29549650100000002</v>
      </c>
      <c r="AU39" s="14">
        <v>9.1173350000000007E-3</v>
      </c>
      <c r="AV39" s="14">
        <v>0.52383090200000004</v>
      </c>
      <c r="AW39" s="14">
        <v>0.67720709499999998</v>
      </c>
      <c r="AX39" s="14">
        <v>3.5290146000000001E-2</v>
      </c>
      <c r="AY39" s="14">
        <v>6.7109628000000004E-2</v>
      </c>
      <c r="AZ39" s="14">
        <v>0.19132532399999999</v>
      </c>
      <c r="BA39" s="14">
        <v>0.37506112999999996</v>
      </c>
      <c r="BB39" s="14">
        <v>0.45616599800000002</v>
      </c>
      <c r="BC39" s="14">
        <v>0.23479747499999998</v>
      </c>
      <c r="BD39" s="14">
        <v>3.3689242000000001E-2</v>
      </c>
      <c r="BE39" s="14">
        <v>0.206626117</v>
      </c>
      <c r="BF39" s="14">
        <v>2.5081772999999998E-2</v>
      </c>
      <c r="BG39" s="14">
        <v>0.35754630300000001</v>
      </c>
      <c r="BH39" s="14">
        <v>0.16577698499999999</v>
      </c>
      <c r="BI39" s="14">
        <v>3.3278240000000001E-3</v>
      </c>
      <c r="BJ39" s="14">
        <v>2.1461822000000002E-2</v>
      </c>
      <c r="BK39" s="14">
        <v>4.5854989000000006E-2</v>
      </c>
      <c r="BL39" s="14">
        <v>0.139520381</v>
      </c>
      <c r="BM39" s="14">
        <v>1.5925130790000002</v>
      </c>
      <c r="BN39" s="14">
        <v>1.1225704E-2</v>
      </c>
      <c r="BO39" s="14">
        <v>7.5510932000000003E-2</v>
      </c>
      <c r="BP39" s="14">
        <v>4.7567849999999995E-3</v>
      </c>
      <c r="BQ39" s="14">
        <v>8.4335349999999989E-3</v>
      </c>
      <c r="BR39" s="14">
        <v>0.48575218000000003</v>
      </c>
      <c r="BS39" s="14">
        <v>0.9566406019999999</v>
      </c>
      <c r="BT39" s="14">
        <v>0.238692352</v>
      </c>
      <c r="BU39" s="14">
        <v>6.9042950000000004E-3</v>
      </c>
      <c r="BV39" s="14">
        <v>7.0815400000000008E-3</v>
      </c>
      <c r="BW39" s="14">
        <v>7.1839405999999995E-2</v>
      </c>
      <c r="BX39" s="14">
        <v>0.37006997200000002</v>
      </c>
      <c r="BY39" s="14">
        <v>2.1936842369999998</v>
      </c>
      <c r="BZ39" s="14">
        <v>0.37386649299999997</v>
      </c>
      <c r="CA39" s="14">
        <v>0.46511487299999998</v>
      </c>
      <c r="CB39" s="14">
        <v>1.1749825E-2</v>
      </c>
      <c r="CC39" s="14">
        <v>0.57590163600000011</v>
      </c>
      <c r="CD39" s="14">
        <v>1.2191339839999999</v>
      </c>
      <c r="CE39" s="14">
        <v>0.92381802400000002</v>
      </c>
      <c r="CF39" s="14">
        <v>0.966269563</v>
      </c>
      <c r="CG39" s="14">
        <v>1.25771243</v>
      </c>
      <c r="CH39" s="14">
        <v>4.1917379999999995E-3</v>
      </c>
      <c r="CI39" s="14">
        <v>0.124252553</v>
      </c>
      <c r="CJ39" s="14">
        <v>0.57234730300000003</v>
      </c>
      <c r="CK39" s="14">
        <v>1.4057120870000002</v>
      </c>
      <c r="CL39" s="14">
        <v>1.048016461</v>
      </c>
      <c r="CM39" s="14">
        <v>1.9889424999999999E-2</v>
      </c>
      <c r="CN39" s="14">
        <v>8.0870149999999995E-3</v>
      </c>
      <c r="CO39" s="14">
        <v>5.6657705000000003E-2</v>
      </c>
      <c r="CP39" s="14">
        <v>0.300556514</v>
      </c>
      <c r="CQ39" s="14">
        <v>1.161800301</v>
      </c>
      <c r="CR39" s="14">
        <v>1.1397850570000001</v>
      </c>
      <c r="CS39" s="14">
        <v>0.87478356199999996</v>
      </c>
      <c r="CT39" s="14">
        <v>1.6225999999999998E-4</v>
      </c>
      <c r="CU39" s="14">
        <v>7.5536660999999991E-2</v>
      </c>
      <c r="CV39" s="14">
        <v>0.65476034700000008</v>
      </c>
      <c r="CW39" s="14">
        <v>1.4373102170000001</v>
      </c>
      <c r="CX39" s="14">
        <v>0.293111699</v>
      </c>
      <c r="CY39" s="14">
        <v>0.245108408</v>
      </c>
      <c r="CZ39" s="14">
        <v>1.1920815E-2</v>
      </c>
      <c r="DA39" s="14">
        <v>0.46664794999999998</v>
      </c>
      <c r="DB39" s="14">
        <v>0.97921695899999994</v>
      </c>
      <c r="DC39" s="14">
        <v>2.9866213999999999E-2</v>
      </c>
      <c r="DD39" s="14">
        <v>0.16237115800000002</v>
      </c>
      <c r="DE39" s="14">
        <v>0.176692823</v>
      </c>
      <c r="DF39" s="14">
        <v>6.8751620000000006E-3</v>
      </c>
      <c r="DG39" s="14">
        <v>0.28080624100000001</v>
      </c>
      <c r="DH39" s="14">
        <v>0.80617759700000002</v>
      </c>
      <c r="DI39" s="14">
        <v>0.39596677399999997</v>
      </c>
      <c r="DJ39" s="14">
        <v>6.3498762E-2</v>
      </c>
      <c r="DK39" s="14">
        <v>9.6268609999999991E-2</v>
      </c>
      <c r="DL39" s="14">
        <v>3.8495300000000003E-3</v>
      </c>
      <c r="DM39" s="14">
        <v>0.26174894399999998</v>
      </c>
      <c r="DN39" s="14">
        <v>0.82720938099999997</v>
      </c>
      <c r="DO39" s="14">
        <v>4.0491266000000005E-2</v>
      </c>
      <c r="DP39" s="14">
        <v>0.47441921100000001</v>
      </c>
      <c r="DQ39" s="14">
        <v>1.223741376</v>
      </c>
      <c r="DR39" s="14">
        <v>2.9189999999999999E-4</v>
      </c>
      <c r="DS39" s="14">
        <v>1.7094081000000001E-2</v>
      </c>
      <c r="DT39" s="14">
        <v>10.826265108999999</v>
      </c>
      <c r="DU39" s="14">
        <v>0.62752833899999994</v>
      </c>
      <c r="DV39" s="14">
        <v>1.6318125560000001</v>
      </c>
      <c r="DW39" s="14">
        <v>0.33023052400000003</v>
      </c>
      <c r="DX39" s="14">
        <v>1.473061E-2</v>
      </c>
      <c r="DY39" s="14">
        <v>1.8916486999999999E-2</v>
      </c>
      <c r="DZ39" s="14">
        <v>0.21311091800000001</v>
      </c>
      <c r="EA39" s="14">
        <v>0.64104697099999997</v>
      </c>
      <c r="EB39" s="14">
        <v>2.2987168809999998</v>
      </c>
      <c r="EC39" s="14">
        <v>3.3456080999999999E-2</v>
      </c>
      <c r="ED39" s="14">
        <v>3.2445E-4</v>
      </c>
      <c r="EE39" s="14">
        <v>1.9516453E-2</v>
      </c>
      <c r="EF39" s="14">
        <v>0.18853912</v>
      </c>
      <c r="EG39" s="14">
        <v>0.51678331799999999</v>
      </c>
      <c r="EH39" s="14">
        <v>5.2966303620000001</v>
      </c>
      <c r="EI39" s="14">
        <v>4.3875099999999998E-3</v>
      </c>
      <c r="EJ39" s="14">
        <v>4.2764249999999995E-3</v>
      </c>
      <c r="EK39" s="14">
        <v>1.7432580999999999E-2</v>
      </c>
      <c r="EL39" s="14">
        <v>6.3663686229999996</v>
      </c>
      <c r="EM39" s="14">
        <v>1.449948622</v>
      </c>
      <c r="EN39" s="14">
        <v>0.76061681999999997</v>
      </c>
      <c r="EO39" s="14">
        <v>3.7162793190000003</v>
      </c>
      <c r="EP39" s="14">
        <v>1.1736549999999998E-3</v>
      </c>
      <c r="EQ39" s="14">
        <v>2.3237549999999998E-3</v>
      </c>
      <c r="ER39" s="14">
        <v>0.17798150500000001</v>
      </c>
      <c r="ES39" s="14">
        <v>2.4958692689999999</v>
      </c>
      <c r="ET39" s="14">
        <v>2.0810142700000003</v>
      </c>
      <c r="EU39" s="14">
        <v>1.4083870520000001</v>
      </c>
      <c r="EV39" s="14">
        <v>3.5811250000000001E-3</v>
      </c>
      <c r="EW39" s="14">
        <v>0.15898902000000001</v>
      </c>
      <c r="EX39" s="14">
        <v>0.17486243600000001</v>
      </c>
      <c r="EY39" s="14">
        <v>1.1180042189999999</v>
      </c>
      <c r="EZ39" s="14">
        <v>4.6600545570000005</v>
      </c>
      <c r="FA39" s="14">
        <v>9.4710839999999994E-3</v>
      </c>
      <c r="FB39" s="14">
        <v>4.1640999999999998E-4</v>
      </c>
      <c r="FC39" s="14">
        <v>4.1719923999999999E-2</v>
      </c>
      <c r="FD39" s="14">
        <v>4.8888626899999998</v>
      </c>
      <c r="FE39" s="14">
        <v>2.403966874</v>
      </c>
      <c r="FF39" s="14">
        <v>6.3070524180000005</v>
      </c>
      <c r="FG39" s="14">
        <v>4.9582703050000001</v>
      </c>
      <c r="FH39" s="14">
        <v>4.9053090000000001E-3</v>
      </c>
      <c r="FI39" s="14">
        <v>4.0778034859999996</v>
      </c>
      <c r="FJ39" s="14">
        <v>3.0269399469999998</v>
      </c>
      <c r="FK39" s="14">
        <v>6.2125651280000005</v>
      </c>
      <c r="FL39" s="14">
        <v>1.4333502880000002</v>
      </c>
      <c r="FM39" s="14">
        <v>2.5662542640000003</v>
      </c>
      <c r="FN39" s="14">
        <v>1.8195079999999998E-3</v>
      </c>
      <c r="FO39" s="14">
        <v>0.234707745</v>
      </c>
      <c r="FP39" s="14">
        <v>4.3101921050000005</v>
      </c>
      <c r="FQ39" s="14">
        <v>3.4765947179999999</v>
      </c>
      <c r="FR39" s="14">
        <v>5.6248040890000004</v>
      </c>
      <c r="FS39" s="14">
        <v>0.72765393500000008</v>
      </c>
      <c r="FT39" s="14">
        <v>6.1840909999999992E-3</v>
      </c>
      <c r="FU39" s="14">
        <v>4.8774550309999993</v>
      </c>
      <c r="FV39" s="14">
        <v>3.4253765159999996</v>
      </c>
      <c r="FW39" s="14">
        <v>1.9966454020000002</v>
      </c>
      <c r="FX39" s="14">
        <v>5.297530493</v>
      </c>
      <c r="FY39" s="14">
        <v>0.73567243599999999</v>
      </c>
      <c r="FZ39" s="14">
        <v>1.96128E-4</v>
      </c>
      <c r="GA39" s="14">
        <v>1.6328609000000001E-2</v>
      </c>
      <c r="GB39" s="6">
        <v>3.7446879630000001</v>
      </c>
      <c r="GC39" s="6">
        <v>4.0263506900000001</v>
      </c>
      <c r="GD39" s="6">
        <v>6.2997417929999999</v>
      </c>
      <c r="GE39" s="6">
        <v>0.73173892900000004</v>
      </c>
      <c r="GF39" s="6">
        <v>3.835831E-3</v>
      </c>
      <c r="GG39" s="6">
        <v>2.7864300000000003E-3</v>
      </c>
      <c r="GH39" s="6">
        <v>6.8563366569999999</v>
      </c>
      <c r="GI39" s="6">
        <v>4.4188528170000003</v>
      </c>
      <c r="GJ39" s="6">
        <v>8.4891877120000014</v>
      </c>
      <c r="GK39" s="6">
        <v>0.72685118799999993</v>
      </c>
      <c r="GL39" s="7">
        <v>1.4850270000000001E-3</v>
      </c>
      <c r="GM39" s="7">
        <v>2.3278129999999998E-3</v>
      </c>
      <c r="GN39" s="7">
        <v>13.313673652</v>
      </c>
      <c r="GO39" s="7">
        <v>1.430808203</v>
      </c>
      <c r="GP39" s="7">
        <v>13.845676735</v>
      </c>
      <c r="GQ39" s="7">
        <v>0.63204208900000003</v>
      </c>
      <c r="GR39" s="7">
        <v>2.4682490000000001E-3</v>
      </c>
      <c r="GS39" s="7">
        <v>2.1140519999999999E-3</v>
      </c>
      <c r="GT39" s="7">
        <v>21.568701882000003</v>
      </c>
      <c r="GU39" s="7">
        <v>1.344079198</v>
      </c>
      <c r="GV39" s="7">
        <v>5.9443160619999995</v>
      </c>
      <c r="GW39" s="7">
        <v>-8.2691399999999999E-4</v>
      </c>
      <c r="GX39" s="158">
        <v>1.37028E-4</v>
      </c>
      <c r="GY39" s="158">
        <v>1.462533E-3</v>
      </c>
      <c r="GZ39" s="158">
        <v>27.402715562000001</v>
      </c>
      <c r="HA39" s="158">
        <v>1.1619725920000001</v>
      </c>
      <c r="HB39" s="158">
        <v>17.580296411000003</v>
      </c>
      <c r="HC39" s="158">
        <v>0.49323695099999998</v>
      </c>
      <c r="HD39" s="158">
        <v>1.2098830000000001E-3</v>
      </c>
      <c r="HE39" s="158">
        <v>0.34828003600000002</v>
      </c>
      <c r="HF39" s="158">
        <v>25.125004406999999</v>
      </c>
      <c r="HG39" s="158">
        <v>3.684149423</v>
      </c>
      <c r="HH39" s="158">
        <v>7.9551017560000004</v>
      </c>
      <c r="HI39" s="158">
        <v>5.8488485380000004</v>
      </c>
      <c r="HJ39" s="163">
        <v>4.85E-5</v>
      </c>
      <c r="HK39" s="163">
        <v>0.34413698399999998</v>
      </c>
      <c r="HL39" s="163">
        <v>20.494338332999998</v>
      </c>
      <c r="HM39" s="163">
        <v>6.4603455959999998</v>
      </c>
      <c r="HN39" s="163">
        <v>4.7160607030000001</v>
      </c>
      <c r="HO39" s="163">
        <v>0.230666801</v>
      </c>
      <c r="HP39" s="163">
        <v>8.0980199999999998E-4</v>
      </c>
      <c r="HQ39" s="163">
        <v>9.6969299999999999E-4</v>
      </c>
      <c r="HR39" s="163">
        <v>15.729383481000001</v>
      </c>
      <c r="HS39" s="163">
        <v>15.663052322</v>
      </c>
      <c r="HT39" s="163">
        <v>10.886802229000001</v>
      </c>
      <c r="HU39" s="163">
        <v>-1.5376352000000001E-2</v>
      </c>
      <c r="HV39" s="163">
        <v>0</v>
      </c>
      <c r="HW39" s="163">
        <v>0</v>
      </c>
      <c r="HX39" s="163">
        <v>14.797858513</v>
      </c>
      <c r="HY39" s="163">
        <v>6.5944607250000002</v>
      </c>
      <c r="HZ39" s="163">
        <v>5.164320987</v>
      </c>
      <c r="IA39" s="163">
        <v>0.12069563999999999</v>
      </c>
      <c r="IB39" s="163">
        <v>11.794787237000001</v>
      </c>
      <c r="IC39" s="163">
        <v>6.2657200000000004E-4</v>
      </c>
      <c r="ID39" s="163">
        <v>23.359464714999998</v>
      </c>
      <c r="IE39" s="163">
        <v>6.2971819610000006</v>
      </c>
      <c r="IF39" s="163">
        <v>11.127066156000001</v>
      </c>
      <c r="IG39" s="163">
        <v>0.39617903700000001</v>
      </c>
      <c r="IH39" s="158">
        <v>5.1707000000000005E-5</v>
      </c>
      <c r="II39" s="158">
        <v>5.6148099999999996E-4</v>
      </c>
      <c r="IJ39" s="158">
        <v>11.959385984000001</v>
      </c>
      <c r="IK39" s="158">
        <v>8.8392764079999999</v>
      </c>
      <c r="IL39" s="158">
        <v>14.341487569000002</v>
      </c>
      <c r="IM39" s="158">
        <v>0.440109007</v>
      </c>
      <c r="IN39" s="158">
        <v>0.83801690200000001</v>
      </c>
      <c r="IO39" s="158"/>
      <c r="IP39" s="158"/>
      <c r="IQ39" s="158"/>
      <c r="IR39" s="158"/>
      <c r="IS39" s="158"/>
    </row>
    <row r="40" spans="1:253" x14ac:dyDescent="0.25">
      <c r="A40" s="31" t="s">
        <v>30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18.358286471999964</v>
      </c>
      <c r="DT40" s="14">
        <v>38.398020192000011</v>
      </c>
      <c r="DU40" s="14">
        <v>5.6379887999995847E-2</v>
      </c>
      <c r="DV40" s="14">
        <v>1.6582319999870379E-3</v>
      </c>
      <c r="DW40" s="14">
        <v>1.6582320000015898E-3</v>
      </c>
      <c r="DX40" s="14">
        <v>0.10280865600000834</v>
      </c>
      <c r="DY40" s="14">
        <v>1.3265856000012718E-2</v>
      </c>
      <c r="DZ40" s="14">
        <v>1.6582320000015898E-3</v>
      </c>
      <c r="EA40" s="14">
        <v>0.82911600000000907</v>
      </c>
      <c r="EB40" s="14">
        <v>1.8141058080000221</v>
      </c>
      <c r="EC40" s="14">
        <v>0.53726716800002028</v>
      </c>
      <c r="ED40" s="14">
        <v>19.706429087999997</v>
      </c>
      <c r="EE40" s="14">
        <v>39.344870663999998</v>
      </c>
      <c r="EF40" s="14">
        <v>0.2222030879999802</v>
      </c>
      <c r="EG40" s="14">
        <v>1.9898783999989973E-2</v>
      </c>
      <c r="EH40" s="14">
        <v>3.1506407999986552E-2</v>
      </c>
      <c r="EI40" s="14">
        <v>1.6582320000161418E-3</v>
      </c>
      <c r="EJ40" s="14">
        <v>3.3164640000031796E-3</v>
      </c>
      <c r="EK40" s="14">
        <v>2.155701599997701E-2</v>
      </c>
      <c r="EL40" s="14">
        <v>0</v>
      </c>
      <c r="EM40" s="14">
        <v>1.6582320000161418E-3</v>
      </c>
      <c r="EN40" s="14">
        <v>0</v>
      </c>
      <c r="EO40" s="14">
        <v>1.7199181220000028</v>
      </c>
      <c r="EP40" s="14">
        <v>22.647466880000007</v>
      </c>
      <c r="EQ40" s="14">
        <v>43.129780475000032</v>
      </c>
      <c r="ER40" s="14">
        <v>0.39399588000000224</v>
      </c>
      <c r="ES40" s="14">
        <v>0.24989553500001785</v>
      </c>
      <c r="ET40" s="14">
        <v>1.8240550000045914E-3</v>
      </c>
      <c r="EU40" s="14">
        <v>5.4721650000137739E-3</v>
      </c>
      <c r="EV40" s="14">
        <v>1.4592439999978524E-2</v>
      </c>
      <c r="EW40" s="14">
        <v>1.8240550000336953E-3</v>
      </c>
      <c r="EX40" s="14">
        <v>0</v>
      </c>
      <c r="EY40" s="14">
        <v>0</v>
      </c>
      <c r="EZ40" s="14">
        <v>1.8240550000045914E-3</v>
      </c>
      <c r="FA40" s="14">
        <v>1.8076385050000099</v>
      </c>
      <c r="FB40" s="14">
        <v>23.258525304999988</v>
      </c>
      <c r="FC40" s="14">
        <v>43.038577724999982</v>
      </c>
      <c r="FD40" s="14">
        <v>0.50708728999999586</v>
      </c>
      <c r="FE40" s="14">
        <v>-0.22800687500002095</v>
      </c>
      <c r="FF40" s="14">
        <v>1.4592440000007628E-2</v>
      </c>
      <c r="FG40" s="14">
        <v>1.8240549999754877E-3</v>
      </c>
      <c r="FH40" s="14">
        <v>0</v>
      </c>
      <c r="FI40" s="14">
        <v>0.47910241000002135</v>
      </c>
      <c r="FJ40" s="14">
        <v>4.3777319999993777E-2</v>
      </c>
      <c r="FK40" s="14">
        <v>1.8240550000045914E-3</v>
      </c>
      <c r="FL40" s="14">
        <v>0</v>
      </c>
      <c r="FM40" s="14">
        <v>1.4191147900000214</v>
      </c>
      <c r="FN40" s="14">
        <v>23.210650205000011</v>
      </c>
      <c r="FO40" s="14">
        <v>45.138494177999995</v>
      </c>
      <c r="FP40" s="14">
        <v>0.33200168300000948</v>
      </c>
      <c r="FQ40" s="14">
        <v>3.9290139999997337E-2</v>
      </c>
      <c r="FR40" s="14">
        <v>1.7680562999972609E-2</v>
      </c>
      <c r="FS40" s="14">
        <v>2.6304748729999994</v>
      </c>
      <c r="FT40" s="14">
        <v>7.8580279999878253E-3</v>
      </c>
      <c r="FU40" s="14">
        <v>0.50684280599997145</v>
      </c>
      <c r="FV40" s="14">
        <v>1.9645069999969563E-3</v>
      </c>
      <c r="FW40" s="14">
        <v>0</v>
      </c>
      <c r="FX40" s="14">
        <v>0</v>
      </c>
      <c r="FY40" s="14">
        <v>3.9210259330000263</v>
      </c>
      <c r="FZ40" s="14">
        <v>0</v>
      </c>
      <c r="GA40" s="14">
        <v>77.769732300000001</v>
      </c>
      <c r="GB40" s="6">
        <v>4.0822460000053979E-3</v>
      </c>
      <c r="GC40" s="6">
        <v>0</v>
      </c>
      <c r="GD40" s="6">
        <v>2.041123000002699E-3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2.9365021939999423</v>
      </c>
      <c r="GL40" s="7">
        <v>0</v>
      </c>
      <c r="GM40" s="7">
        <v>81.65474642400001</v>
      </c>
      <c r="GN40" s="7">
        <v>6.3376860000018492E-2</v>
      </c>
      <c r="GO40" s="7">
        <v>0</v>
      </c>
      <c r="GP40" s="7">
        <v>0</v>
      </c>
      <c r="GQ40" s="7">
        <v>0</v>
      </c>
      <c r="GR40" s="7">
        <v>0</v>
      </c>
      <c r="GS40" s="7">
        <v>0.58306699999998091</v>
      </c>
      <c r="GT40" s="7">
        <v>0</v>
      </c>
      <c r="GU40" s="7">
        <v>0</v>
      </c>
      <c r="GV40" s="7">
        <v>0</v>
      </c>
      <c r="GW40" s="7">
        <v>3.4959055020000087</v>
      </c>
      <c r="GX40" s="158">
        <v>0</v>
      </c>
      <c r="GY40" s="158">
        <v>0.52408852099999781</v>
      </c>
      <c r="GZ40" s="158">
        <v>87.463576354000026</v>
      </c>
      <c r="HA40" s="158">
        <v>0</v>
      </c>
      <c r="HB40" s="158">
        <v>0</v>
      </c>
      <c r="HC40" s="158">
        <v>0</v>
      </c>
      <c r="HD40" s="158">
        <v>0</v>
      </c>
      <c r="HE40" s="158">
        <v>0</v>
      </c>
      <c r="HF40" s="158">
        <v>0</v>
      </c>
      <c r="HG40" s="158">
        <v>0</v>
      </c>
      <c r="HH40" s="158">
        <v>0</v>
      </c>
      <c r="HI40" s="158">
        <v>2.0552214539999842</v>
      </c>
      <c r="HJ40" s="163">
        <v>0</v>
      </c>
      <c r="HK40" s="163">
        <v>88.349483309999982</v>
      </c>
      <c r="HL40" s="163">
        <v>4.3856779999914578E-3</v>
      </c>
      <c r="HM40" s="163">
        <v>0</v>
      </c>
      <c r="HN40" s="163">
        <v>0</v>
      </c>
      <c r="HO40" s="163">
        <v>0</v>
      </c>
      <c r="HP40" s="163">
        <v>0</v>
      </c>
      <c r="HQ40" s="163">
        <v>0</v>
      </c>
      <c r="HR40" s="163">
        <v>0</v>
      </c>
      <c r="HS40" s="163">
        <v>0</v>
      </c>
      <c r="HT40" s="163">
        <v>0</v>
      </c>
      <c r="HU40" s="163">
        <v>4.6791225290000442</v>
      </c>
      <c r="HV40" s="163">
        <v>0</v>
      </c>
      <c r="HW40" s="163">
        <v>34.238988133999982</v>
      </c>
      <c r="HX40" s="163">
        <v>56.371185677999918</v>
      </c>
      <c r="HY40" s="163">
        <v>2.1000000000000001E-2</v>
      </c>
      <c r="HZ40" s="163">
        <v>0</v>
      </c>
      <c r="IA40" s="163">
        <v>0</v>
      </c>
      <c r="IB40" s="163">
        <v>0</v>
      </c>
      <c r="IC40" s="163">
        <v>0</v>
      </c>
      <c r="ID40" s="163">
        <v>0</v>
      </c>
      <c r="IE40" s="163">
        <v>0</v>
      </c>
      <c r="IF40" s="163">
        <v>0</v>
      </c>
      <c r="IG40" s="163">
        <v>1.052091000000015</v>
      </c>
      <c r="IH40" s="158">
        <v>0</v>
      </c>
      <c r="II40" s="158">
        <v>109.07331308900001</v>
      </c>
      <c r="IJ40" s="158">
        <v>0.19127302500000223</v>
      </c>
      <c r="IK40" s="158">
        <v>1.27515349999303E-2</v>
      </c>
      <c r="IL40" s="158">
        <v>0</v>
      </c>
      <c r="IM40" s="158">
        <v>5.1006139999954028E-3</v>
      </c>
      <c r="IN40" s="158">
        <v>2.5503069999394936E-3</v>
      </c>
      <c r="IO40" s="158"/>
      <c r="IP40" s="158"/>
      <c r="IQ40" s="158"/>
      <c r="IR40" s="158"/>
      <c r="IS40" s="158"/>
    </row>
    <row r="41" spans="1:253" s="27" customFormat="1" x14ac:dyDescent="0.25">
      <c r="A41" s="28" t="s">
        <v>31</v>
      </c>
      <c r="B41" s="29">
        <v>76.454265444000015</v>
      </c>
      <c r="C41" s="29">
        <v>22.676430415999999</v>
      </c>
      <c r="D41" s="29">
        <v>32.289546029</v>
      </c>
      <c r="E41" s="29">
        <v>16.430751633</v>
      </c>
      <c r="F41" s="29">
        <v>30.107207293000002</v>
      </c>
      <c r="G41" s="29">
        <v>58.480218084000001</v>
      </c>
      <c r="H41" s="29">
        <v>79.996660785999993</v>
      </c>
      <c r="I41" s="29">
        <v>21.761392463000004</v>
      </c>
      <c r="J41" s="29">
        <v>2.2744135930000002</v>
      </c>
      <c r="K41" s="29">
        <v>18.612666232999999</v>
      </c>
      <c r="L41" s="29">
        <v>49.682997993000001</v>
      </c>
      <c r="M41" s="29">
        <v>70.066086654000003</v>
      </c>
      <c r="N41" s="29">
        <v>26.358134066999998</v>
      </c>
      <c r="O41" s="29">
        <v>49.296783963000003</v>
      </c>
      <c r="P41" s="29">
        <v>38.818497961999995</v>
      </c>
      <c r="Q41" s="29">
        <v>21.095138304999999</v>
      </c>
      <c r="R41" s="29">
        <v>22.915008738000001</v>
      </c>
      <c r="S41" s="29">
        <v>57.240207045999995</v>
      </c>
      <c r="T41" s="29">
        <v>49.769885892999994</v>
      </c>
      <c r="U41" s="29">
        <v>53.921032193000002</v>
      </c>
      <c r="V41" s="29">
        <v>27.566205033999999</v>
      </c>
      <c r="W41" s="29">
        <v>24.735061700999999</v>
      </c>
      <c r="X41" s="29">
        <v>39.883473247000005</v>
      </c>
      <c r="Y41" s="29">
        <v>62.638663856999997</v>
      </c>
      <c r="Z41" s="29">
        <v>68.347265024999999</v>
      </c>
      <c r="AA41" s="29">
        <v>33.195611381999996</v>
      </c>
      <c r="AB41" s="29">
        <v>30.01204405</v>
      </c>
      <c r="AC41" s="29">
        <v>77.718722263999993</v>
      </c>
      <c r="AD41" s="29">
        <v>25.814721405</v>
      </c>
      <c r="AE41" s="29">
        <v>39.678707319000004</v>
      </c>
      <c r="AF41" s="29">
        <v>81.668545637999998</v>
      </c>
      <c r="AG41" s="29">
        <v>26.818781368</v>
      </c>
      <c r="AH41" s="29">
        <v>38.895483596000005</v>
      </c>
      <c r="AI41" s="29">
        <v>29.194823579000001</v>
      </c>
      <c r="AJ41" s="29">
        <v>36.488992515999996</v>
      </c>
      <c r="AK41" s="29">
        <v>51.857412732</v>
      </c>
      <c r="AL41" s="29">
        <v>95.739914905999996</v>
      </c>
      <c r="AM41" s="29">
        <v>24.579515886999999</v>
      </c>
      <c r="AN41" s="29">
        <v>37.038721946999999</v>
      </c>
      <c r="AO41" s="29">
        <v>40.404184504</v>
      </c>
      <c r="AP41" s="29">
        <v>21.291658528999999</v>
      </c>
      <c r="AQ41" s="29">
        <v>44.527388335000005</v>
      </c>
      <c r="AR41" s="29">
        <v>87.592296176000005</v>
      </c>
      <c r="AS41" s="29">
        <v>22.912148883999997</v>
      </c>
      <c r="AT41" s="29">
        <v>42.830600302999997</v>
      </c>
      <c r="AU41" s="29">
        <v>33.848202461</v>
      </c>
      <c r="AV41" s="29">
        <v>24.594130288999999</v>
      </c>
      <c r="AW41" s="29">
        <v>40.898029745000002</v>
      </c>
      <c r="AX41" s="29">
        <v>92.886776473000012</v>
      </c>
      <c r="AY41" s="29">
        <v>23.529761198999999</v>
      </c>
      <c r="AZ41" s="29">
        <v>37.676785350999999</v>
      </c>
      <c r="BA41" s="29">
        <v>30.952620140000001</v>
      </c>
      <c r="BB41" s="29">
        <v>37.656605636999998</v>
      </c>
      <c r="BC41" s="29">
        <v>20.425693170999999</v>
      </c>
      <c r="BD41" s="29">
        <v>99.273361085000005</v>
      </c>
      <c r="BE41" s="29">
        <v>36.412963830999999</v>
      </c>
      <c r="BF41" s="29">
        <v>29.761575586999999</v>
      </c>
      <c r="BG41" s="29">
        <v>29.416338006</v>
      </c>
      <c r="BH41" s="29">
        <v>50.950675775999997</v>
      </c>
      <c r="BI41" s="29">
        <v>23.669714287000001</v>
      </c>
      <c r="BJ41" s="29">
        <v>79.289413317999987</v>
      </c>
      <c r="BK41" s="29">
        <v>19.612745175000001</v>
      </c>
      <c r="BL41" s="29">
        <v>49.415498023000005</v>
      </c>
      <c r="BM41" s="29">
        <v>35.592503491000002</v>
      </c>
      <c r="BN41" s="29">
        <v>12.119360480999999</v>
      </c>
      <c r="BO41" s="29">
        <v>51.359373496999993</v>
      </c>
      <c r="BP41" s="29">
        <v>43.012287393000001</v>
      </c>
      <c r="BQ41" s="29">
        <v>17.262416411000004</v>
      </c>
      <c r="BR41" s="29">
        <v>45.981514473999994</v>
      </c>
      <c r="BS41" s="29">
        <v>16.513022138000004</v>
      </c>
      <c r="BT41" s="29">
        <v>20.134359923000002</v>
      </c>
      <c r="BU41" s="29">
        <v>54.854190760999998</v>
      </c>
      <c r="BV41" s="29">
        <v>53.976274990999997</v>
      </c>
      <c r="BW41" s="29">
        <v>18.026888670000002</v>
      </c>
      <c r="BX41" s="29">
        <v>33.388431787000002</v>
      </c>
      <c r="BY41" s="29">
        <v>39.653308006000003</v>
      </c>
      <c r="BZ41" s="29">
        <v>13.925832086</v>
      </c>
      <c r="CA41" s="29">
        <v>53.268815287999999</v>
      </c>
      <c r="CB41" s="29">
        <v>35.894214886999997</v>
      </c>
      <c r="CC41" s="29">
        <v>17.273570069000002</v>
      </c>
      <c r="CD41" s="29">
        <v>37.926660558000002</v>
      </c>
      <c r="CE41" s="29">
        <v>37.894451320999998</v>
      </c>
      <c r="CF41" s="29">
        <v>17.533006349000001</v>
      </c>
      <c r="CG41" s="29">
        <v>75.695110802000002</v>
      </c>
      <c r="CH41" s="29">
        <v>4.3521372180000002</v>
      </c>
      <c r="CI41" s="29">
        <v>18.946155934</v>
      </c>
      <c r="CJ41" s="29">
        <v>54.889295213999993</v>
      </c>
      <c r="CK41" s="29">
        <v>14.714246821000001</v>
      </c>
      <c r="CL41" s="29">
        <v>31.982996918000005</v>
      </c>
      <c r="CM41" s="29">
        <v>15.261462385</v>
      </c>
      <c r="CN41" s="29">
        <v>20.188809864</v>
      </c>
      <c r="CO41" s="29">
        <v>32.201730186999995</v>
      </c>
      <c r="CP41" s="29">
        <v>34.039806681000002</v>
      </c>
      <c r="CQ41" s="29">
        <v>45.437904380999996</v>
      </c>
      <c r="CR41" s="29">
        <v>33.459528829</v>
      </c>
      <c r="CS41" s="29">
        <v>40.869971289000006</v>
      </c>
      <c r="CT41" s="29">
        <v>14.299350767</v>
      </c>
      <c r="CU41" s="29">
        <v>30.962302599999997</v>
      </c>
      <c r="CV41" s="29">
        <v>50.899919073000007</v>
      </c>
      <c r="CW41" s="29">
        <v>14.627787689</v>
      </c>
      <c r="CX41" s="29">
        <v>30.874367117000002</v>
      </c>
      <c r="CY41" s="29">
        <v>2.7841505829999997</v>
      </c>
      <c r="CZ41" s="29">
        <v>17.472502975000001</v>
      </c>
      <c r="DA41" s="29">
        <v>43.265054606</v>
      </c>
      <c r="DB41" s="29">
        <v>26.960858775999998</v>
      </c>
      <c r="DC41" s="29">
        <v>7.6651717499999998</v>
      </c>
      <c r="DD41" s="29">
        <v>10.91545999</v>
      </c>
      <c r="DE41" s="29">
        <v>33.360797421999997</v>
      </c>
      <c r="DF41" s="29">
        <v>10.795707879</v>
      </c>
      <c r="DG41" s="29">
        <v>31.118587382999998</v>
      </c>
      <c r="DH41" s="29">
        <v>35.383338621999997</v>
      </c>
      <c r="DI41" s="29">
        <v>15.785979966000001</v>
      </c>
      <c r="DJ41" s="29">
        <v>14.623210596</v>
      </c>
      <c r="DK41" s="29">
        <v>11.153270747999999</v>
      </c>
      <c r="DL41" s="29">
        <v>17.927135302</v>
      </c>
      <c r="DM41" s="29">
        <v>38.518974217999997</v>
      </c>
      <c r="DN41" s="29">
        <v>39.759797610999996</v>
      </c>
      <c r="DO41" s="29">
        <v>11.236642564</v>
      </c>
      <c r="DP41" s="29">
        <v>8.3208296219999998</v>
      </c>
      <c r="DQ41" s="29">
        <v>24.541663769000003</v>
      </c>
      <c r="DR41" s="29">
        <v>19.780640078000001</v>
      </c>
      <c r="DS41" s="29">
        <v>7.6766350189999999</v>
      </c>
      <c r="DT41" s="29">
        <v>62.770817612999991</v>
      </c>
      <c r="DU41" s="29">
        <v>13.574423742</v>
      </c>
      <c r="DV41" s="29">
        <v>20.54171535</v>
      </c>
      <c r="DW41" s="29">
        <v>16.887773461000002</v>
      </c>
      <c r="DX41" s="29">
        <v>74.104171454999999</v>
      </c>
      <c r="DY41" s="29">
        <v>18.925449558</v>
      </c>
      <c r="DZ41" s="29">
        <v>72.173999641000009</v>
      </c>
      <c r="EA41" s="29">
        <v>14.606044358</v>
      </c>
      <c r="EB41" s="29">
        <v>28.111498447000002</v>
      </c>
      <c r="EC41" s="29">
        <v>66.868354703000008</v>
      </c>
      <c r="ED41" s="29">
        <v>70.994051287999994</v>
      </c>
      <c r="EE41" s="29">
        <v>17.397867418999997</v>
      </c>
      <c r="EF41" s="29">
        <v>69.097013524999994</v>
      </c>
      <c r="EG41" s="29">
        <v>14.260567279</v>
      </c>
      <c r="EH41" s="29">
        <v>27.728664319</v>
      </c>
      <c r="EI41" s="29">
        <v>25.340339022999999</v>
      </c>
      <c r="EJ41" s="29">
        <v>71.502778395999997</v>
      </c>
      <c r="EK41" s="29">
        <v>54.139735023</v>
      </c>
      <c r="EL41" s="29">
        <v>66.953650913000004</v>
      </c>
      <c r="EM41" s="29">
        <v>35.396357498</v>
      </c>
      <c r="EN41" s="29">
        <v>16.076906475999998</v>
      </c>
      <c r="EO41" s="29">
        <v>57.824224169999994</v>
      </c>
      <c r="EP41" s="29">
        <v>58.307220506</v>
      </c>
      <c r="EQ41" s="29">
        <v>196.113979312</v>
      </c>
      <c r="ER41" s="29">
        <v>66.228400985000007</v>
      </c>
      <c r="ES41" s="29">
        <v>15.743442071</v>
      </c>
      <c r="ET41" s="29">
        <v>32.079378284000001</v>
      </c>
      <c r="EU41" s="29">
        <v>25.461571223</v>
      </c>
      <c r="EV41" s="29">
        <v>139.767127453</v>
      </c>
      <c r="EW41" s="29">
        <v>208.11814463200002</v>
      </c>
      <c r="EX41" s="29">
        <v>60.784454132999997</v>
      </c>
      <c r="EY41" s="29">
        <v>18.725483708999999</v>
      </c>
      <c r="EZ41" s="29">
        <v>43.841144234000005</v>
      </c>
      <c r="FA41" s="29">
        <v>28.180372777999999</v>
      </c>
      <c r="FB41" s="30">
        <v>335.84208395999997</v>
      </c>
      <c r="FC41" s="30">
        <v>41.321143781000004</v>
      </c>
      <c r="FD41" s="30">
        <v>59.233254418999998</v>
      </c>
      <c r="FE41" s="30">
        <v>22.770598943</v>
      </c>
      <c r="FF41" s="30">
        <v>63.103499092999996</v>
      </c>
      <c r="FG41" s="30">
        <v>11.415238760999999</v>
      </c>
      <c r="FH41" s="30">
        <v>323.09803095500001</v>
      </c>
      <c r="FI41" s="30">
        <v>64.470358155</v>
      </c>
      <c r="FJ41" s="30">
        <v>48.008867545000001</v>
      </c>
      <c r="FK41" s="30">
        <v>134.51157997199999</v>
      </c>
      <c r="FL41" s="30">
        <v>21.20064571</v>
      </c>
      <c r="FM41" s="30">
        <v>26.468198454000003</v>
      </c>
      <c r="FN41" s="30">
        <v>317.926286667</v>
      </c>
      <c r="FO41" s="30">
        <v>36.997612087</v>
      </c>
      <c r="FP41" s="30">
        <v>46.613511115000001</v>
      </c>
      <c r="FQ41" s="30">
        <v>113.75139199799999</v>
      </c>
      <c r="FR41" s="30">
        <v>52.878476325000001</v>
      </c>
      <c r="FS41" s="30">
        <v>17.810227117</v>
      </c>
      <c r="FT41" s="30">
        <v>150.04371167100001</v>
      </c>
      <c r="FU41" s="30">
        <v>197.76888935700001</v>
      </c>
      <c r="FV41" s="30">
        <v>117.17878573299998</v>
      </c>
      <c r="FW41" s="30">
        <v>124.43561802500001</v>
      </c>
      <c r="FX41" s="30">
        <v>71.918462309000006</v>
      </c>
      <c r="FY41" s="30">
        <v>29.043994151</v>
      </c>
      <c r="FZ41" s="30">
        <v>150.84025935300002</v>
      </c>
      <c r="GA41" s="30">
        <v>189.55134016899999</v>
      </c>
      <c r="GB41" s="25">
        <v>112.22667848099999</v>
      </c>
      <c r="GC41" s="25">
        <v>144.79590694199999</v>
      </c>
      <c r="GD41" s="25">
        <v>72.321866960999998</v>
      </c>
      <c r="GE41" s="25">
        <v>15.027948557</v>
      </c>
      <c r="GF41" s="25">
        <v>148.36506258</v>
      </c>
      <c r="GG41" s="25">
        <v>194.74704125900001</v>
      </c>
      <c r="GH41" s="25">
        <v>211.68874921300002</v>
      </c>
      <c r="GI41" s="25">
        <v>150.37004557200001</v>
      </c>
      <c r="GJ41" s="25">
        <v>120.16899232599999</v>
      </c>
      <c r="GK41" s="25">
        <v>39.377769686000001</v>
      </c>
      <c r="GL41" s="26">
        <v>135.71840630299999</v>
      </c>
      <c r="GM41" s="26">
        <v>202.30891729500001</v>
      </c>
      <c r="GN41" s="26">
        <v>202.67712963699998</v>
      </c>
      <c r="GO41" s="26">
        <v>167.74711762999999</v>
      </c>
      <c r="GP41" s="26">
        <v>171.50266533799999</v>
      </c>
      <c r="GQ41" s="26">
        <v>23.951952265999999</v>
      </c>
      <c r="GR41" s="26">
        <v>141.54476723300002</v>
      </c>
      <c r="GS41" s="26">
        <v>296.29074526099998</v>
      </c>
      <c r="GT41" s="26">
        <v>265.68810881600001</v>
      </c>
      <c r="GU41" s="26">
        <v>208.18718309600001</v>
      </c>
      <c r="GV41" s="26">
        <v>120.20753763699999</v>
      </c>
      <c r="GW41" s="26">
        <v>25.740211659</v>
      </c>
      <c r="GX41" s="161">
        <v>135.35211587500001</v>
      </c>
      <c r="GY41" s="161">
        <v>317.80527714399994</v>
      </c>
      <c r="GZ41" s="161">
        <v>331.74613227099996</v>
      </c>
      <c r="HA41" s="161">
        <v>168.46883947400002</v>
      </c>
      <c r="HB41" s="161">
        <v>166.09026483700001</v>
      </c>
      <c r="HC41" s="161">
        <v>26.587952999000002</v>
      </c>
      <c r="HD41" s="161">
        <v>138.21269477999999</v>
      </c>
      <c r="HE41" s="161">
        <v>234.53197959199997</v>
      </c>
      <c r="HF41" s="161">
        <v>450.726525122</v>
      </c>
      <c r="HG41" s="161">
        <v>345.83927311600002</v>
      </c>
      <c r="HH41" s="161">
        <v>186.98280934799999</v>
      </c>
      <c r="HI41" s="161">
        <v>52.052930485000005</v>
      </c>
      <c r="HJ41" s="166">
        <v>124.973901</v>
      </c>
      <c r="HK41" s="166">
        <v>222.508194922</v>
      </c>
      <c r="HL41" s="166">
        <v>481.28868376700001</v>
      </c>
      <c r="HM41" s="166">
        <v>318.49929586000002</v>
      </c>
      <c r="HN41" s="166">
        <v>202.39552018200001</v>
      </c>
      <c r="HO41" s="166">
        <v>49.419130066999998</v>
      </c>
      <c r="HP41" s="166">
        <v>144.03988679299999</v>
      </c>
      <c r="HQ41" s="166">
        <v>263.28152448499998</v>
      </c>
      <c r="HR41" s="166">
        <v>522.21845047800002</v>
      </c>
      <c r="HS41" s="166">
        <v>341.80696715300002</v>
      </c>
      <c r="HT41" s="166">
        <v>239.93946229599999</v>
      </c>
      <c r="HU41" s="166">
        <v>52.112954572</v>
      </c>
      <c r="HV41" s="166">
        <v>147.85142291699998</v>
      </c>
      <c r="HW41" s="166">
        <v>255.864487295</v>
      </c>
      <c r="HX41" s="166">
        <v>556.73812649899992</v>
      </c>
      <c r="HY41" s="166">
        <v>351.76069724599995</v>
      </c>
      <c r="HZ41" s="166">
        <v>215.46775427200001</v>
      </c>
      <c r="IA41" s="166">
        <v>107.81592170799999</v>
      </c>
      <c r="IB41" s="166">
        <v>109.52354594099999</v>
      </c>
      <c r="IC41" s="166">
        <v>260.77895532000002</v>
      </c>
      <c r="ID41" s="166">
        <v>631.06538848499997</v>
      </c>
      <c r="IE41" s="166">
        <v>396.62365647900003</v>
      </c>
      <c r="IF41" s="166">
        <v>426.92214668600002</v>
      </c>
      <c r="IG41" s="166">
        <v>153.182502511</v>
      </c>
      <c r="IH41" s="161">
        <v>294.161829023</v>
      </c>
      <c r="II41" s="161">
        <v>40.503832832000001</v>
      </c>
      <c r="IJ41" s="161">
        <v>784.67088944499994</v>
      </c>
      <c r="IK41" s="161">
        <v>445.38099892300005</v>
      </c>
      <c r="IL41" s="161">
        <v>585.125973918</v>
      </c>
      <c r="IM41" s="161">
        <v>251.40127605000001</v>
      </c>
      <c r="IN41" s="161">
        <v>120.95658459100001</v>
      </c>
      <c r="IO41" s="161"/>
      <c r="IP41" s="161"/>
      <c r="IQ41" s="161"/>
      <c r="IR41" s="161"/>
      <c r="IS41" s="161"/>
    </row>
    <row r="42" spans="1:253" x14ac:dyDescent="0.25">
      <c r="A42" s="31" t="s">
        <v>32</v>
      </c>
      <c r="B42" s="14">
        <v>76.088478946000009</v>
      </c>
      <c r="C42" s="14">
        <v>19.777979017</v>
      </c>
      <c r="D42" s="14">
        <v>30.446925726</v>
      </c>
      <c r="E42" s="14">
        <v>14.248810735999999</v>
      </c>
      <c r="F42" s="14">
        <v>22.64939875</v>
      </c>
      <c r="G42" s="14">
        <v>46.276714636999998</v>
      </c>
      <c r="H42" s="14">
        <v>66.137600137999996</v>
      </c>
      <c r="I42" s="14">
        <v>20.887231411000002</v>
      </c>
      <c r="J42" s="14">
        <v>2.021938778</v>
      </c>
      <c r="K42" s="14">
        <v>15.239573729</v>
      </c>
      <c r="L42" s="14">
        <v>42.613826043000003</v>
      </c>
      <c r="M42" s="14">
        <v>64.803706038000001</v>
      </c>
      <c r="N42" s="14">
        <v>26.358134066999998</v>
      </c>
      <c r="O42" s="14">
        <v>49.296783963000003</v>
      </c>
      <c r="P42" s="14">
        <v>38.533497961999998</v>
      </c>
      <c r="Q42" s="14">
        <v>21.095138304999999</v>
      </c>
      <c r="R42" s="14">
        <v>14.916563404</v>
      </c>
      <c r="S42" s="14">
        <v>48.289469609999998</v>
      </c>
      <c r="T42" s="14">
        <v>49.277734795999997</v>
      </c>
      <c r="U42" s="14">
        <v>26.137171410000001</v>
      </c>
      <c r="V42" s="14">
        <v>27.566205033999999</v>
      </c>
      <c r="W42" s="14">
        <v>16.241634427000001</v>
      </c>
      <c r="X42" s="14">
        <v>36.042276458000003</v>
      </c>
      <c r="Y42" s="14">
        <v>52.748802996999999</v>
      </c>
      <c r="Z42" s="14">
        <v>68.347265024999999</v>
      </c>
      <c r="AA42" s="14">
        <v>24.916740925999999</v>
      </c>
      <c r="AB42" s="14">
        <v>29.92204405</v>
      </c>
      <c r="AC42" s="14">
        <v>46.436782916999995</v>
      </c>
      <c r="AD42" s="14">
        <v>19.774971223000001</v>
      </c>
      <c r="AE42" s="14">
        <v>39.678707319000004</v>
      </c>
      <c r="AF42" s="14">
        <v>77.994661995000001</v>
      </c>
      <c r="AG42" s="14">
        <v>22.334591757999998</v>
      </c>
      <c r="AH42" s="14">
        <v>35.483210396000004</v>
      </c>
      <c r="AI42" s="14">
        <v>29.194823579000001</v>
      </c>
      <c r="AJ42" s="14">
        <v>24.196373189999999</v>
      </c>
      <c r="AK42" s="14">
        <v>37.678720638999998</v>
      </c>
      <c r="AL42" s="14">
        <v>92.1555623</v>
      </c>
      <c r="AM42" s="14">
        <v>24.567408092000001</v>
      </c>
      <c r="AN42" s="14">
        <v>27.312788130000001</v>
      </c>
      <c r="AO42" s="14">
        <v>32.729012734999998</v>
      </c>
      <c r="AP42" s="14">
        <v>21.291658528999999</v>
      </c>
      <c r="AQ42" s="14">
        <v>40.220152777000003</v>
      </c>
      <c r="AR42" s="14">
        <v>85.892296176000002</v>
      </c>
      <c r="AS42" s="14">
        <v>22.912148883999997</v>
      </c>
      <c r="AT42" s="14">
        <v>35.926548820000001</v>
      </c>
      <c r="AU42" s="14">
        <v>27.832765029999997</v>
      </c>
      <c r="AV42" s="14">
        <v>16.847695157999997</v>
      </c>
      <c r="AW42" s="14">
        <v>34.96844377</v>
      </c>
      <c r="AX42" s="14">
        <v>92.886776473000012</v>
      </c>
      <c r="AY42" s="14">
        <v>23.529761198999999</v>
      </c>
      <c r="AZ42" s="14">
        <v>29.805139292</v>
      </c>
      <c r="BA42" s="14">
        <v>29.783755532000001</v>
      </c>
      <c r="BB42" s="14">
        <v>31.694003187</v>
      </c>
      <c r="BC42" s="14">
        <v>20.425693170999999</v>
      </c>
      <c r="BD42" s="14">
        <v>86.495637647999999</v>
      </c>
      <c r="BE42" s="14">
        <v>29.522937329000001</v>
      </c>
      <c r="BF42" s="14">
        <v>26.641866346</v>
      </c>
      <c r="BG42" s="14">
        <v>29.416338006</v>
      </c>
      <c r="BH42" s="14">
        <v>41.482645552000001</v>
      </c>
      <c r="BI42" s="14">
        <v>-0.15110721199999999</v>
      </c>
      <c r="BJ42" s="14">
        <v>78.725258451999991</v>
      </c>
      <c r="BK42" s="14">
        <v>19.543100298000002</v>
      </c>
      <c r="BL42" s="14">
        <v>37.267208786000005</v>
      </c>
      <c r="BM42" s="14">
        <v>27.003262370000002</v>
      </c>
      <c r="BN42" s="14">
        <v>8.2774919019999995</v>
      </c>
      <c r="BO42" s="14">
        <v>30.642420214999998</v>
      </c>
      <c r="BP42" s="14">
        <v>42.062936616999998</v>
      </c>
      <c r="BQ42" s="14">
        <v>17.218240053000002</v>
      </c>
      <c r="BR42" s="14">
        <v>27.639764993</v>
      </c>
      <c r="BS42" s="14">
        <v>16.506212436000002</v>
      </c>
      <c r="BT42" s="14">
        <v>19.869457207</v>
      </c>
      <c r="BU42" s="14">
        <v>25.158875763000001</v>
      </c>
      <c r="BV42" s="14">
        <v>53.962962777999998</v>
      </c>
      <c r="BW42" s="14">
        <v>17.980856124000002</v>
      </c>
      <c r="BX42" s="14">
        <v>33.388431787000002</v>
      </c>
      <c r="BY42" s="14">
        <v>25.307838092000001</v>
      </c>
      <c r="BZ42" s="14">
        <v>13.78706934</v>
      </c>
      <c r="CA42" s="14">
        <v>24.875162415999998</v>
      </c>
      <c r="CB42" s="14">
        <v>35.436344349999999</v>
      </c>
      <c r="CC42" s="14">
        <v>17.236286786000001</v>
      </c>
      <c r="CD42" s="14">
        <v>37.595347234000002</v>
      </c>
      <c r="CE42" s="14">
        <v>16.806824895999998</v>
      </c>
      <c r="CF42" s="14">
        <v>11.030099492</v>
      </c>
      <c r="CG42" s="14">
        <v>47.020098330000003</v>
      </c>
      <c r="CH42" s="14">
        <v>4.3521372180000002</v>
      </c>
      <c r="CI42" s="14">
        <v>18.946155934</v>
      </c>
      <c r="CJ42" s="14">
        <v>40.891173222999996</v>
      </c>
      <c r="CK42" s="14">
        <v>14.714246821000001</v>
      </c>
      <c r="CL42" s="14">
        <v>8.6745688480000016</v>
      </c>
      <c r="CM42" s="14">
        <v>14.736985611</v>
      </c>
      <c r="CN42" s="14">
        <v>20.188809864</v>
      </c>
      <c r="CO42" s="14">
        <v>32.179884596999997</v>
      </c>
      <c r="CP42" s="14">
        <v>25.487800628000002</v>
      </c>
      <c r="CQ42" s="14">
        <v>16.066265379000001</v>
      </c>
      <c r="CR42" s="14">
        <v>13.016869452000002</v>
      </c>
      <c r="CS42" s="14">
        <v>25.006389694000003</v>
      </c>
      <c r="CT42" s="14">
        <v>14.299350767</v>
      </c>
      <c r="CU42" s="14">
        <v>30.948203034999999</v>
      </c>
      <c r="CV42" s="14">
        <v>23.497103038000002</v>
      </c>
      <c r="CW42" s="14">
        <v>14.553404127</v>
      </c>
      <c r="CX42" s="14">
        <v>21.535081096000003</v>
      </c>
      <c r="CY42" s="14">
        <v>1.164486546</v>
      </c>
      <c r="CZ42" s="14">
        <v>17.472502975000001</v>
      </c>
      <c r="DA42" s="14">
        <v>43.259769046999999</v>
      </c>
      <c r="DB42" s="14">
        <v>7.6814615759999993</v>
      </c>
      <c r="DC42" s="14">
        <v>7.5531059459999996</v>
      </c>
      <c r="DD42" s="14">
        <v>6.6870254280000001</v>
      </c>
      <c r="DE42" s="14">
        <v>24.075755176999998</v>
      </c>
      <c r="DF42" s="14">
        <v>10.795707879</v>
      </c>
      <c r="DG42" s="14">
        <v>31.118587382999998</v>
      </c>
      <c r="DH42" s="14">
        <v>17.984814034999999</v>
      </c>
      <c r="DI42" s="14">
        <v>15.741225866000001</v>
      </c>
      <c r="DJ42" s="14">
        <v>10.443820970000001</v>
      </c>
      <c r="DK42" s="14">
        <v>9.5978283409999996</v>
      </c>
      <c r="DL42" s="14">
        <v>17.927135302</v>
      </c>
      <c r="DM42" s="14">
        <v>38.505632315</v>
      </c>
      <c r="DN42" s="14">
        <v>12.446714648999999</v>
      </c>
      <c r="DO42" s="14">
        <v>5.9952497600000001</v>
      </c>
      <c r="DP42" s="14">
        <v>8.1588182239999991</v>
      </c>
      <c r="DQ42" s="14">
        <v>22.246758934000002</v>
      </c>
      <c r="DR42" s="14">
        <v>10.393274259</v>
      </c>
      <c r="DS42" s="14">
        <v>7.6766350189999999</v>
      </c>
      <c r="DT42" s="14">
        <v>28.746580067</v>
      </c>
      <c r="DU42" s="14">
        <v>10.293574198</v>
      </c>
      <c r="DV42" s="14">
        <v>10.663384168</v>
      </c>
      <c r="DW42" s="14">
        <v>15.331757159</v>
      </c>
      <c r="DX42" s="14">
        <v>64.727829774</v>
      </c>
      <c r="DY42" s="14">
        <v>18.925449558</v>
      </c>
      <c r="DZ42" s="14">
        <v>20.039441258</v>
      </c>
      <c r="EA42" s="14">
        <v>11.320450824</v>
      </c>
      <c r="EB42" s="14">
        <v>14.1808645</v>
      </c>
      <c r="EC42" s="14">
        <v>18.446110840000003</v>
      </c>
      <c r="ED42" s="14">
        <v>61.606685468999999</v>
      </c>
      <c r="EE42" s="14">
        <v>17.397867418999997</v>
      </c>
      <c r="EF42" s="14">
        <v>18.559632159</v>
      </c>
      <c r="EG42" s="14">
        <v>11.004317279</v>
      </c>
      <c r="EH42" s="14">
        <v>18.351037889000001</v>
      </c>
      <c r="EI42" s="14">
        <v>12.916792959</v>
      </c>
      <c r="EJ42" s="14">
        <v>59.592590139000002</v>
      </c>
      <c r="EK42" s="14">
        <v>15.211980449999999</v>
      </c>
      <c r="EL42" s="14">
        <v>18.796133602999998</v>
      </c>
      <c r="EM42" s="14">
        <v>24.997578775000001</v>
      </c>
      <c r="EN42" s="14">
        <v>7.0991915829999996</v>
      </c>
      <c r="EO42" s="14">
        <v>17.982229571000001</v>
      </c>
      <c r="EP42" s="14">
        <v>58.307220506</v>
      </c>
      <c r="EQ42" s="14">
        <v>159.92412931199999</v>
      </c>
      <c r="ER42" s="14">
        <v>18.876722449000003</v>
      </c>
      <c r="ES42" s="14">
        <v>12.441411165</v>
      </c>
      <c r="ET42" s="14">
        <v>24.319250428</v>
      </c>
      <c r="EU42" s="14">
        <v>12.533274507</v>
      </c>
      <c r="EV42" s="14">
        <v>103.13370129899999</v>
      </c>
      <c r="EW42" s="14">
        <v>171.92829463200002</v>
      </c>
      <c r="EX42" s="14">
        <v>22.440171937999999</v>
      </c>
      <c r="EY42" s="14">
        <v>14.979530073999999</v>
      </c>
      <c r="EZ42" s="14">
        <v>35.733187804000003</v>
      </c>
      <c r="FA42" s="14">
        <v>10.471615963</v>
      </c>
      <c r="FB42" s="14">
        <v>306.15916345999995</v>
      </c>
      <c r="FC42" s="14">
        <v>5.1312937810000001</v>
      </c>
      <c r="FD42" s="14">
        <v>23.769017771999998</v>
      </c>
      <c r="FE42" s="14">
        <v>20.134603571</v>
      </c>
      <c r="FF42" s="14">
        <v>44.587755584</v>
      </c>
      <c r="FG42" s="14">
        <v>9.7688764050000003</v>
      </c>
      <c r="FH42" s="14">
        <v>282.36737619199999</v>
      </c>
      <c r="FI42" s="14">
        <v>32.554925351999998</v>
      </c>
      <c r="FJ42" s="14">
        <v>23.767123628</v>
      </c>
      <c r="FK42" s="14">
        <v>131.868002647</v>
      </c>
      <c r="FL42" s="14">
        <v>12.363726719000001</v>
      </c>
      <c r="FM42" s="14">
        <v>9.5991821609999999</v>
      </c>
      <c r="FN42" s="14">
        <v>291.31765923500001</v>
      </c>
      <c r="FO42" s="14">
        <v>5.09946389</v>
      </c>
      <c r="FP42" s="14">
        <v>26.285483273000001</v>
      </c>
      <c r="FQ42" s="14">
        <v>111.31637601199999</v>
      </c>
      <c r="FR42" s="14">
        <v>47.853563498</v>
      </c>
      <c r="FS42" s="14">
        <v>11.147170101</v>
      </c>
      <c r="FT42" s="14">
        <v>109.718072449</v>
      </c>
      <c r="FU42" s="14">
        <v>182.415137343</v>
      </c>
      <c r="FV42" s="14">
        <v>100.71085874799999</v>
      </c>
      <c r="FW42" s="14">
        <v>122.09561802500001</v>
      </c>
      <c r="FX42" s="14">
        <v>54.124673881</v>
      </c>
      <c r="FY42" s="14">
        <v>17.066129354000001</v>
      </c>
      <c r="FZ42" s="14">
        <v>110.92223192100001</v>
      </c>
      <c r="GA42" s="14">
        <v>174.30129578799998</v>
      </c>
      <c r="GB42" s="6">
        <v>101.118588995</v>
      </c>
      <c r="GC42" s="6">
        <v>124.44378256399999</v>
      </c>
      <c r="GD42" s="6">
        <v>59.406196096000002</v>
      </c>
      <c r="GE42" s="6">
        <v>10.825020336</v>
      </c>
      <c r="GF42" s="6">
        <v>111.861242108</v>
      </c>
      <c r="GG42" s="6">
        <v>185.69410464000001</v>
      </c>
      <c r="GH42" s="6">
        <v>207.27702584300002</v>
      </c>
      <c r="GI42" s="6">
        <v>150.216973852</v>
      </c>
      <c r="GJ42" s="6">
        <v>81.892704654999989</v>
      </c>
      <c r="GK42" s="6">
        <v>16.403285467</v>
      </c>
      <c r="GL42" s="7">
        <v>113.099278871</v>
      </c>
      <c r="GM42" s="7">
        <v>193.342403703</v>
      </c>
      <c r="GN42" s="7">
        <v>198.88434020499997</v>
      </c>
      <c r="GO42" s="7">
        <v>162.45447575899999</v>
      </c>
      <c r="GP42" s="7">
        <v>125.133426395</v>
      </c>
      <c r="GQ42" s="7">
        <v>13.259534938</v>
      </c>
      <c r="GR42" s="7">
        <v>113.976322706</v>
      </c>
      <c r="GS42" s="7">
        <v>287.254784148</v>
      </c>
      <c r="GT42" s="7">
        <v>261.81030897099998</v>
      </c>
      <c r="GU42" s="7">
        <v>164.45552259600001</v>
      </c>
      <c r="GV42" s="7">
        <v>107.30124033099999</v>
      </c>
      <c r="GW42" s="7">
        <v>5.2088888349999998</v>
      </c>
      <c r="GX42" s="158">
        <v>121.062899402</v>
      </c>
      <c r="GY42" s="158">
        <v>303.65326462999997</v>
      </c>
      <c r="GZ42" s="158">
        <v>329.92986420299997</v>
      </c>
      <c r="HA42" s="158">
        <v>160.50858897400002</v>
      </c>
      <c r="HB42" s="158">
        <v>112.408354837</v>
      </c>
      <c r="HC42" s="158">
        <v>11.310839103000001</v>
      </c>
      <c r="HD42" s="158">
        <v>126.872863438</v>
      </c>
      <c r="HE42" s="158">
        <v>220.78500610999998</v>
      </c>
      <c r="HF42" s="158">
        <v>448.75700594</v>
      </c>
      <c r="HG42" s="158">
        <v>329.943522616</v>
      </c>
      <c r="HH42" s="158">
        <v>139.180265195</v>
      </c>
      <c r="HI42" s="158">
        <v>9.1206467350000011</v>
      </c>
      <c r="HJ42" s="163">
        <v>124.973901</v>
      </c>
      <c r="HK42" s="163">
        <v>208.55244696</v>
      </c>
      <c r="HL42" s="163">
        <v>455.82742128699999</v>
      </c>
      <c r="HM42" s="163">
        <v>293.61157036000003</v>
      </c>
      <c r="HN42" s="163">
        <v>154.603494385</v>
      </c>
      <c r="HO42" s="163">
        <v>15.401560901</v>
      </c>
      <c r="HP42" s="163">
        <v>132.71011276600001</v>
      </c>
      <c r="HQ42" s="163">
        <v>216.55753359599998</v>
      </c>
      <c r="HR42" s="163">
        <v>490.421496848</v>
      </c>
      <c r="HS42" s="163">
        <v>315.80218165299999</v>
      </c>
      <c r="HT42" s="163">
        <v>192.156552296</v>
      </c>
      <c r="HU42" s="163">
        <v>6.6564545539999997</v>
      </c>
      <c r="HV42" s="163">
        <v>138.40087694399998</v>
      </c>
      <c r="HW42" s="163">
        <v>214.26978566900002</v>
      </c>
      <c r="HX42" s="163">
        <v>524.5797674989999</v>
      </c>
      <c r="HY42" s="163">
        <v>304.55191174599997</v>
      </c>
      <c r="HZ42" s="163">
        <v>215.417689169</v>
      </c>
      <c r="IA42" s="163">
        <v>70.775300458000004</v>
      </c>
      <c r="IB42" s="163">
        <v>98.193771913999996</v>
      </c>
      <c r="IC42" s="163">
        <v>212.773261279</v>
      </c>
      <c r="ID42" s="163">
        <v>598.80644448499993</v>
      </c>
      <c r="IE42" s="163">
        <v>349.43387097900001</v>
      </c>
      <c r="IF42" s="163">
        <v>424.06185878900004</v>
      </c>
      <c r="IG42" s="163">
        <v>115.96146804199999</v>
      </c>
      <c r="IH42" s="158">
        <v>284.71128305000002</v>
      </c>
      <c r="II42" s="158">
        <v>0.221035918</v>
      </c>
      <c r="IJ42" s="158">
        <v>752.40994544499995</v>
      </c>
      <c r="IK42" s="158">
        <v>401.72221342300003</v>
      </c>
      <c r="IL42" s="158">
        <v>575.26769409500002</v>
      </c>
      <c r="IM42" s="158">
        <v>214.332401307</v>
      </c>
      <c r="IN42" s="158">
        <v>120.95658459100001</v>
      </c>
      <c r="IO42" s="158"/>
      <c r="IP42" s="158"/>
      <c r="IQ42" s="158"/>
      <c r="IR42" s="158"/>
      <c r="IS42" s="158"/>
    </row>
    <row r="43" spans="1:253" x14ac:dyDescent="0.25">
      <c r="A43" s="31" t="s">
        <v>33</v>
      </c>
      <c r="B43" s="14">
        <v>0.36578649800000002</v>
      </c>
      <c r="C43" s="14">
        <v>2.8984513989999998</v>
      </c>
      <c r="D43" s="14">
        <v>1.8426203029999999</v>
      </c>
      <c r="E43" s="14">
        <v>2.181940897</v>
      </c>
      <c r="F43" s="14">
        <v>7.4578085430000005</v>
      </c>
      <c r="G43" s="14">
        <v>12.203503446999999</v>
      </c>
      <c r="H43" s="14">
        <v>13.859060648</v>
      </c>
      <c r="I43" s="14">
        <v>0.87416105200000005</v>
      </c>
      <c r="J43" s="14">
        <v>0.25247481500000002</v>
      </c>
      <c r="K43" s="14">
        <v>3.3730925040000002</v>
      </c>
      <c r="L43" s="14">
        <v>7.0691719500000003</v>
      </c>
      <c r="M43" s="14">
        <v>5.2623806160000006</v>
      </c>
      <c r="N43" s="14">
        <v>0</v>
      </c>
      <c r="O43" s="14">
        <v>0</v>
      </c>
      <c r="P43" s="14">
        <v>0.28499999999999998</v>
      </c>
      <c r="Q43" s="14">
        <v>0</v>
      </c>
      <c r="R43" s="14">
        <v>7.9984453340000004</v>
      </c>
      <c r="S43" s="14">
        <v>8.9507374359999989</v>
      </c>
      <c r="T43" s="14">
        <v>0.49215109699999998</v>
      </c>
      <c r="U43" s="14">
        <v>27.783860783000002</v>
      </c>
      <c r="V43" s="14">
        <v>0</v>
      </c>
      <c r="W43" s="14">
        <v>8.4934272740000001</v>
      </c>
      <c r="X43" s="14">
        <v>3.8411967890000001</v>
      </c>
      <c r="Y43" s="14">
        <v>9.8898608600000006</v>
      </c>
      <c r="Z43" s="14">
        <v>0</v>
      </c>
      <c r="AA43" s="14">
        <v>8.2788704559999999</v>
      </c>
      <c r="AB43" s="14">
        <v>0.09</v>
      </c>
      <c r="AC43" s="14">
        <v>31.281939346999998</v>
      </c>
      <c r="AD43" s="14">
        <v>6.0397501819999997</v>
      </c>
      <c r="AE43" s="14">
        <v>0</v>
      </c>
      <c r="AF43" s="14">
        <v>3.6738836429999999</v>
      </c>
      <c r="AG43" s="14">
        <v>4.4841896100000005</v>
      </c>
      <c r="AH43" s="14">
        <v>3.4122732</v>
      </c>
      <c r="AI43" s="14">
        <v>0</v>
      </c>
      <c r="AJ43" s="14">
        <v>12.292619326000001</v>
      </c>
      <c r="AK43" s="14">
        <v>14.178692093</v>
      </c>
      <c r="AL43" s="14">
        <v>3.5843526059999999</v>
      </c>
      <c r="AM43" s="14">
        <v>1.2107794999999999E-2</v>
      </c>
      <c r="AN43" s="14">
        <v>9.7259338169999996</v>
      </c>
      <c r="AO43" s="14">
        <v>7.6751717689999994</v>
      </c>
      <c r="AP43" s="14">
        <v>0</v>
      </c>
      <c r="AQ43" s="14">
        <v>4.3072355580000004</v>
      </c>
      <c r="AR43" s="14">
        <v>1.7</v>
      </c>
      <c r="AS43" s="14">
        <v>0</v>
      </c>
      <c r="AT43" s="14">
        <v>6.9040514829999999</v>
      </c>
      <c r="AU43" s="14">
        <v>6.0154374310000005</v>
      </c>
      <c r="AV43" s="14">
        <v>7.7464351310000001</v>
      </c>
      <c r="AW43" s="14">
        <v>5.9295859750000002</v>
      </c>
      <c r="AX43" s="14">
        <v>0</v>
      </c>
      <c r="AY43" s="14">
        <v>0</v>
      </c>
      <c r="AZ43" s="14">
        <v>7.8716460589999997</v>
      </c>
      <c r="BA43" s="14">
        <v>1.168864608</v>
      </c>
      <c r="BB43" s="14">
        <v>5.9626024500000003</v>
      </c>
      <c r="BC43" s="14">
        <v>0</v>
      </c>
      <c r="BD43" s="14">
        <v>12.777723437000001</v>
      </c>
      <c r="BE43" s="14">
        <v>6.8900265019999996</v>
      </c>
      <c r="BF43" s="14">
        <v>3.1197092409999998</v>
      </c>
      <c r="BG43" s="14">
        <v>0</v>
      </c>
      <c r="BH43" s="14">
        <v>9.4680302239999996</v>
      </c>
      <c r="BI43" s="14">
        <v>23.820821499000001</v>
      </c>
      <c r="BJ43" s="14">
        <v>0.56415486599999998</v>
      </c>
      <c r="BK43" s="14">
        <v>6.9644876999999994E-2</v>
      </c>
      <c r="BL43" s="14">
        <v>12.148289237</v>
      </c>
      <c r="BM43" s="14">
        <v>8.5892411209999988</v>
      </c>
      <c r="BN43" s="14">
        <v>3.8418685789999998</v>
      </c>
      <c r="BO43" s="14">
        <v>20.716953281999999</v>
      </c>
      <c r="BP43" s="14">
        <v>0.94935077599999995</v>
      </c>
      <c r="BQ43" s="14">
        <v>4.4176357999999999E-2</v>
      </c>
      <c r="BR43" s="14">
        <v>18.341749480999997</v>
      </c>
      <c r="BS43" s="14">
        <v>6.8097019999999999E-3</v>
      </c>
      <c r="BT43" s="14">
        <v>0.26490271599999998</v>
      </c>
      <c r="BU43" s="14">
        <v>29.695314998000001</v>
      </c>
      <c r="BV43" s="14">
        <v>1.3312213E-2</v>
      </c>
      <c r="BW43" s="14">
        <v>4.6032546000000001E-2</v>
      </c>
      <c r="BX43" s="14">
        <v>0</v>
      </c>
      <c r="BY43" s="14">
        <v>14.345469913999999</v>
      </c>
      <c r="BZ43" s="14">
        <v>0.13876274599999999</v>
      </c>
      <c r="CA43" s="14">
        <v>28.393652871999997</v>
      </c>
      <c r="CB43" s="14">
        <v>0.45787053700000002</v>
      </c>
      <c r="CC43" s="14">
        <v>3.7283283E-2</v>
      </c>
      <c r="CD43" s="14">
        <v>0.33131332400000002</v>
      </c>
      <c r="CE43" s="14">
        <v>21.087626425</v>
      </c>
      <c r="CF43" s="14">
        <v>6.5029068570000002</v>
      </c>
      <c r="CG43" s="14">
        <v>28.675012471999999</v>
      </c>
      <c r="CH43" s="14">
        <v>0</v>
      </c>
      <c r="CI43" s="14">
        <v>0</v>
      </c>
      <c r="CJ43" s="14">
        <v>13.998121991</v>
      </c>
      <c r="CK43" s="14">
        <v>0</v>
      </c>
      <c r="CL43" s="14">
        <v>23.308428070000001</v>
      </c>
      <c r="CM43" s="14">
        <v>0.52447677399999992</v>
      </c>
      <c r="CN43" s="14">
        <v>0</v>
      </c>
      <c r="CO43" s="14">
        <v>2.1845590000000002E-2</v>
      </c>
      <c r="CP43" s="14">
        <v>8.5520060529999995</v>
      </c>
      <c r="CQ43" s="14">
        <v>29.371639001999998</v>
      </c>
      <c r="CR43" s="14">
        <v>20.442659376999998</v>
      </c>
      <c r="CS43" s="14">
        <v>15.863581594999999</v>
      </c>
      <c r="CT43" s="14">
        <v>0</v>
      </c>
      <c r="CU43" s="14">
        <v>1.4099565E-2</v>
      </c>
      <c r="CV43" s="14">
        <v>27.402816035000001</v>
      </c>
      <c r="CW43" s="14">
        <v>7.4383562E-2</v>
      </c>
      <c r="CX43" s="14">
        <v>9.3392860209999995</v>
      </c>
      <c r="CY43" s="14">
        <v>1.6196640369999999</v>
      </c>
      <c r="CZ43" s="14">
        <v>0</v>
      </c>
      <c r="DA43" s="14">
        <v>5.2855590000000004E-3</v>
      </c>
      <c r="DB43" s="14">
        <v>19.279397199999998</v>
      </c>
      <c r="DC43" s="14">
        <v>0.112065804</v>
      </c>
      <c r="DD43" s="14">
        <v>4.2284345620000003</v>
      </c>
      <c r="DE43" s="14">
        <v>9.2850422450000014</v>
      </c>
      <c r="DF43" s="14">
        <v>0</v>
      </c>
      <c r="DG43" s="14">
        <v>0</v>
      </c>
      <c r="DH43" s="14">
        <v>17.398524587000001</v>
      </c>
      <c r="DI43" s="14">
        <v>4.4754099999999998E-2</v>
      </c>
      <c r="DJ43" s="14">
        <v>4.1793896259999999</v>
      </c>
      <c r="DK43" s="14">
        <v>1.5554424069999999</v>
      </c>
      <c r="DL43" s="14">
        <v>0</v>
      </c>
      <c r="DM43" s="14">
        <v>1.3341903E-2</v>
      </c>
      <c r="DN43" s="14">
        <v>27.313082961999999</v>
      </c>
      <c r="DO43" s="14">
        <v>5.2413928040000002</v>
      </c>
      <c r="DP43" s="14">
        <v>0.162011398</v>
      </c>
      <c r="DQ43" s="14">
        <v>2.2949048349999996</v>
      </c>
      <c r="DR43" s="14">
        <v>9.3873658190000011</v>
      </c>
      <c r="DS43" s="14">
        <v>0</v>
      </c>
      <c r="DT43" s="14">
        <v>34.024237545999995</v>
      </c>
      <c r="DU43" s="14">
        <v>3.2808495440000001</v>
      </c>
      <c r="DV43" s="14">
        <v>9.8783311820000002</v>
      </c>
      <c r="DW43" s="14">
        <v>1.556016302</v>
      </c>
      <c r="DX43" s="14">
        <v>9.3763416809999995</v>
      </c>
      <c r="DY43" s="14">
        <v>0</v>
      </c>
      <c r="DZ43" s="14">
        <v>52.134558383000005</v>
      </c>
      <c r="EA43" s="14">
        <v>3.2855935340000002</v>
      </c>
      <c r="EB43" s="14">
        <v>13.930633947</v>
      </c>
      <c r="EC43" s="14">
        <v>48.422243863000006</v>
      </c>
      <c r="ED43" s="14">
        <v>9.3873658190000011</v>
      </c>
      <c r="EE43" s="14">
        <v>0</v>
      </c>
      <c r="EF43" s="14">
        <v>50.537381365999998</v>
      </c>
      <c r="EG43" s="14">
        <v>3.2562500000000001</v>
      </c>
      <c r="EH43" s="14">
        <v>9.3776264299999994</v>
      </c>
      <c r="EI43" s="14">
        <v>12.423546064</v>
      </c>
      <c r="EJ43" s="14">
        <v>11.910188257</v>
      </c>
      <c r="EK43" s="14">
        <v>38.927754573000001</v>
      </c>
      <c r="EL43" s="14">
        <v>48.157517310000003</v>
      </c>
      <c r="EM43" s="14">
        <v>10.398778723</v>
      </c>
      <c r="EN43" s="14">
        <v>8.9777148929999999</v>
      </c>
      <c r="EO43" s="14">
        <v>39.841994598999996</v>
      </c>
      <c r="EP43" s="14">
        <v>0</v>
      </c>
      <c r="EQ43" s="14">
        <v>36.18985</v>
      </c>
      <c r="ER43" s="14">
        <v>47.351678536000001</v>
      </c>
      <c r="ES43" s="14">
        <v>3.3020309060000002</v>
      </c>
      <c r="ET43" s="14">
        <v>7.7601278560000004</v>
      </c>
      <c r="EU43" s="14">
        <v>12.928296716</v>
      </c>
      <c r="EV43" s="14">
        <v>36.633426153999999</v>
      </c>
      <c r="EW43" s="14">
        <v>36.18985</v>
      </c>
      <c r="EX43" s="14">
        <v>38.344282194999998</v>
      </c>
      <c r="EY43" s="14">
        <v>3.7459536349999998</v>
      </c>
      <c r="EZ43" s="14">
        <v>8.1079564299999998</v>
      </c>
      <c r="FA43" s="14">
        <v>17.708756815000001</v>
      </c>
      <c r="FB43" s="14">
        <v>29.682920500000002</v>
      </c>
      <c r="FC43" s="14">
        <v>36.18985</v>
      </c>
      <c r="FD43" s="14">
        <v>35.464236647</v>
      </c>
      <c r="FE43" s="14">
        <v>2.635995372</v>
      </c>
      <c r="FF43" s="14">
        <v>18.515743509</v>
      </c>
      <c r="FG43" s="14">
        <v>1.6463623559999998</v>
      </c>
      <c r="FH43" s="14">
        <v>40.730654762999997</v>
      </c>
      <c r="FI43" s="14">
        <v>31.915432802999998</v>
      </c>
      <c r="FJ43" s="14">
        <v>24.241743917000001</v>
      </c>
      <c r="FK43" s="14">
        <v>2.6435773250000003</v>
      </c>
      <c r="FL43" s="14">
        <v>8.8369189909999992</v>
      </c>
      <c r="FM43" s="14">
        <v>16.869016293000001</v>
      </c>
      <c r="FN43" s="14">
        <v>26.608627432000002</v>
      </c>
      <c r="FO43" s="14">
        <v>31.898148196999998</v>
      </c>
      <c r="FP43" s="14">
        <v>20.328027842000001</v>
      </c>
      <c r="FQ43" s="14">
        <v>2.4350159859999998</v>
      </c>
      <c r="FR43" s="14">
        <v>5.0249128270000005</v>
      </c>
      <c r="FS43" s="14">
        <v>6.6630570159999998</v>
      </c>
      <c r="FT43" s="14">
        <v>40.325639222</v>
      </c>
      <c r="FU43" s="14">
        <v>15.353752013999999</v>
      </c>
      <c r="FV43" s="14">
        <v>16.467926984999998</v>
      </c>
      <c r="FW43" s="14">
        <v>2.34</v>
      </c>
      <c r="FX43" s="14">
        <v>17.793788427999999</v>
      </c>
      <c r="FY43" s="14">
        <v>11.977864797000001</v>
      </c>
      <c r="FZ43" s="14">
        <v>39.918027432000002</v>
      </c>
      <c r="GA43" s="14">
        <v>15.250044381</v>
      </c>
      <c r="GB43" s="6">
        <v>11.108089486000001</v>
      </c>
      <c r="GC43" s="6">
        <v>20.352124377999999</v>
      </c>
      <c r="GD43" s="6">
        <v>12.915670864999999</v>
      </c>
      <c r="GE43" s="6">
        <v>4.2029282210000005</v>
      </c>
      <c r="GF43" s="6">
        <v>36.503820472000001</v>
      </c>
      <c r="GG43" s="6">
        <v>9.0529366190000005</v>
      </c>
      <c r="GH43" s="6">
        <v>4.4117233699999998</v>
      </c>
      <c r="GI43" s="6">
        <v>0.15307171999999999</v>
      </c>
      <c r="GJ43" s="6">
        <v>38.276287670999999</v>
      </c>
      <c r="GK43" s="6">
        <v>22.974484219000001</v>
      </c>
      <c r="GL43" s="7">
        <v>22.619127432000003</v>
      </c>
      <c r="GM43" s="7">
        <v>8.9665135920000001</v>
      </c>
      <c r="GN43" s="7">
        <v>3.7927894320000002</v>
      </c>
      <c r="GO43" s="7">
        <v>5.2926418709999998</v>
      </c>
      <c r="GP43" s="7">
        <v>46.369238942999999</v>
      </c>
      <c r="GQ43" s="7">
        <v>10.692417327999999</v>
      </c>
      <c r="GR43" s="7">
        <v>27.568444527</v>
      </c>
      <c r="GS43" s="7">
        <v>9.035961112999999</v>
      </c>
      <c r="GT43" s="7">
        <v>3.8777998450000002</v>
      </c>
      <c r="GU43" s="7">
        <v>43.731660499999997</v>
      </c>
      <c r="GV43" s="7">
        <v>12.906297306000001</v>
      </c>
      <c r="GW43" s="7">
        <v>20.531322824</v>
      </c>
      <c r="GX43" s="158">
        <v>14.289216473</v>
      </c>
      <c r="GY43" s="158">
        <v>14.152012514000001</v>
      </c>
      <c r="GZ43" s="158">
        <v>1.8162680680000001</v>
      </c>
      <c r="HA43" s="158">
        <v>7.9602504999999999</v>
      </c>
      <c r="HB43" s="158">
        <v>53.681910000000002</v>
      </c>
      <c r="HC43" s="158">
        <v>15.277113896000001</v>
      </c>
      <c r="HD43" s="158">
        <v>11.339831342</v>
      </c>
      <c r="HE43" s="158">
        <v>13.746973482</v>
      </c>
      <c r="HF43" s="158">
        <v>1.969519182</v>
      </c>
      <c r="HG43" s="158">
        <v>15.8957505</v>
      </c>
      <c r="HH43" s="158">
        <v>47.802544152999999</v>
      </c>
      <c r="HI43" s="158">
        <v>42.932283750000003</v>
      </c>
      <c r="HJ43" s="163">
        <v>0</v>
      </c>
      <c r="HK43" s="163">
        <v>13.955747962</v>
      </c>
      <c r="HL43" s="163">
        <v>25.461262480000002</v>
      </c>
      <c r="HM43" s="163">
        <v>24.887725500000002</v>
      </c>
      <c r="HN43" s="163">
        <v>47.792025797000001</v>
      </c>
      <c r="HO43" s="163">
        <v>34.017569166000001</v>
      </c>
      <c r="HP43" s="163">
        <v>11.329774026999999</v>
      </c>
      <c r="HQ43" s="163">
        <v>46.723990889</v>
      </c>
      <c r="HR43" s="163">
        <v>31.796953630000001</v>
      </c>
      <c r="HS43" s="163">
        <v>26.004785500000001</v>
      </c>
      <c r="HT43" s="163">
        <v>47.782910000000001</v>
      </c>
      <c r="HU43" s="163">
        <v>45.456500018</v>
      </c>
      <c r="HV43" s="163">
        <v>9.4505459730000005</v>
      </c>
      <c r="HW43" s="163">
        <v>41.594701626000003</v>
      </c>
      <c r="HX43" s="163">
        <v>32.158358999999997</v>
      </c>
      <c r="HY43" s="163">
        <v>47.208785499999998</v>
      </c>
      <c r="HZ43" s="163">
        <v>5.0065103E-2</v>
      </c>
      <c r="IA43" s="163">
        <v>37.040621249999994</v>
      </c>
      <c r="IB43" s="163">
        <v>11.329774026999999</v>
      </c>
      <c r="IC43" s="163">
        <v>48.005694041000005</v>
      </c>
      <c r="ID43" s="163">
        <v>32.258944</v>
      </c>
      <c r="IE43" s="163">
        <v>47.189785499999999</v>
      </c>
      <c r="IF43" s="163">
        <v>2.8602878970000001</v>
      </c>
      <c r="IG43" s="163">
        <v>37.221034468999996</v>
      </c>
      <c r="IH43" s="158">
        <v>9.4505459730000005</v>
      </c>
      <c r="II43" s="158">
        <v>40.282796914000002</v>
      </c>
      <c r="IJ43" s="158">
        <v>32.260944000000002</v>
      </c>
      <c r="IK43" s="158">
        <v>43.6587855</v>
      </c>
      <c r="IL43" s="158">
        <v>9.8582798230000002</v>
      </c>
      <c r="IM43" s="158">
        <v>37.068874743000002</v>
      </c>
      <c r="IN43" s="158">
        <v>0</v>
      </c>
      <c r="IO43" s="158"/>
      <c r="IP43" s="158"/>
      <c r="IQ43" s="158"/>
      <c r="IR43" s="158"/>
      <c r="IS43" s="158"/>
    </row>
    <row r="44" spans="1:253" x14ac:dyDescent="0.25">
      <c r="A44" s="13" t="s">
        <v>34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0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158">
        <v>0</v>
      </c>
      <c r="GY44" s="158">
        <v>0</v>
      </c>
      <c r="GZ44" s="158">
        <v>0</v>
      </c>
      <c r="HA44" s="158">
        <v>0</v>
      </c>
      <c r="HB44" s="158">
        <v>0</v>
      </c>
      <c r="HC44" s="158">
        <v>0</v>
      </c>
      <c r="HD44" s="158">
        <v>0</v>
      </c>
      <c r="HE44" s="158">
        <v>0</v>
      </c>
      <c r="HF44" s="158">
        <v>0</v>
      </c>
      <c r="HG44" s="158">
        <v>0</v>
      </c>
      <c r="HH44" s="158">
        <v>0</v>
      </c>
      <c r="HI44" s="158">
        <v>0</v>
      </c>
      <c r="HJ44" s="163">
        <v>0</v>
      </c>
      <c r="HK44" s="163">
        <v>0</v>
      </c>
      <c r="HL44" s="163">
        <v>0</v>
      </c>
      <c r="HM44" s="163">
        <v>0</v>
      </c>
      <c r="HN44" s="163">
        <v>0</v>
      </c>
      <c r="HO44" s="163">
        <v>0</v>
      </c>
      <c r="HP44" s="163">
        <v>0</v>
      </c>
      <c r="HQ44" s="163">
        <v>0</v>
      </c>
      <c r="HR44" s="163">
        <v>0</v>
      </c>
      <c r="HS44" s="163">
        <v>0</v>
      </c>
      <c r="HT44" s="163">
        <v>0</v>
      </c>
      <c r="HU44" s="163">
        <v>0</v>
      </c>
      <c r="HV44" s="163">
        <v>0</v>
      </c>
      <c r="HW44" s="163">
        <v>0</v>
      </c>
      <c r="HX44" s="163">
        <v>0</v>
      </c>
      <c r="HY44" s="163">
        <v>0</v>
      </c>
      <c r="HZ44" s="163">
        <v>0</v>
      </c>
      <c r="IA44" s="163">
        <v>0</v>
      </c>
      <c r="IB44" s="163">
        <v>0</v>
      </c>
      <c r="IC44" s="163">
        <v>0</v>
      </c>
      <c r="ID44" s="163">
        <v>0</v>
      </c>
      <c r="IE44" s="163">
        <v>0</v>
      </c>
      <c r="IF44" s="163">
        <v>0</v>
      </c>
      <c r="IG44" s="163">
        <v>0</v>
      </c>
      <c r="IH44" s="158">
        <v>0</v>
      </c>
      <c r="II44" s="158">
        <v>0</v>
      </c>
      <c r="IJ44" s="158">
        <v>0</v>
      </c>
      <c r="IK44" s="158">
        <v>0</v>
      </c>
      <c r="IL44" s="158">
        <v>0</v>
      </c>
      <c r="IM44" s="158">
        <v>0</v>
      </c>
      <c r="IN44" s="158">
        <v>0</v>
      </c>
      <c r="IO44" s="158"/>
      <c r="IP44" s="158"/>
      <c r="IQ44" s="158"/>
      <c r="IR44" s="158"/>
      <c r="IS44" s="158"/>
    </row>
    <row r="45" spans="1:253" x14ac:dyDescent="0.25">
      <c r="A45" s="13" t="s">
        <v>11</v>
      </c>
      <c r="B45" s="14">
        <v>16.948533831999999</v>
      </c>
      <c r="C45" s="14">
        <v>20.394368132999997</v>
      </c>
      <c r="D45" s="14">
        <v>35.348987037999997</v>
      </c>
      <c r="E45" s="14">
        <v>32.908623631000005</v>
      </c>
      <c r="F45" s="14">
        <v>44.055768280999999</v>
      </c>
      <c r="G45" s="14">
        <v>49.244186841000001</v>
      </c>
      <c r="H45" s="14">
        <v>49.688204464999998</v>
      </c>
      <c r="I45" s="14">
        <v>26.217447936000003</v>
      </c>
      <c r="J45" s="14">
        <v>38.407108325999999</v>
      </c>
      <c r="K45" s="14">
        <v>53.504472591000003</v>
      </c>
      <c r="L45" s="14">
        <v>56.386418947999999</v>
      </c>
      <c r="M45" s="14">
        <v>140.81332075500001</v>
      </c>
      <c r="N45" s="14">
        <v>15.525228144000002</v>
      </c>
      <c r="O45" s="14">
        <v>24.302487460999998</v>
      </c>
      <c r="P45" s="14">
        <v>28.800872961999996</v>
      </c>
      <c r="Q45" s="14">
        <v>36.052671164000003</v>
      </c>
      <c r="R45" s="14">
        <v>51.429796720999995</v>
      </c>
      <c r="S45" s="14">
        <v>45.030755835999997</v>
      </c>
      <c r="T45" s="14">
        <v>56.519238518000002</v>
      </c>
      <c r="U45" s="14">
        <v>75.959006198000012</v>
      </c>
      <c r="V45" s="14">
        <v>69.218971386000007</v>
      </c>
      <c r="W45" s="14">
        <v>91.991798783999997</v>
      </c>
      <c r="X45" s="14">
        <v>58.136774639999999</v>
      </c>
      <c r="Y45" s="14">
        <v>137.70022418600001</v>
      </c>
      <c r="Z45" s="14">
        <v>8.2530983500000001</v>
      </c>
      <c r="AA45" s="14">
        <v>68.056514777000004</v>
      </c>
      <c r="AB45" s="14">
        <v>54.259594648999993</v>
      </c>
      <c r="AC45" s="14">
        <v>67.55992336700001</v>
      </c>
      <c r="AD45" s="14">
        <v>74.641495791000011</v>
      </c>
      <c r="AE45" s="14">
        <v>75.794565610999996</v>
      </c>
      <c r="AF45" s="14">
        <v>95.439457969000003</v>
      </c>
      <c r="AG45" s="14">
        <v>84.770226942000022</v>
      </c>
      <c r="AH45" s="14">
        <v>86.693289184999983</v>
      </c>
      <c r="AI45" s="14">
        <v>101.860255499</v>
      </c>
      <c r="AJ45" s="14">
        <v>120.467638358</v>
      </c>
      <c r="AK45" s="14">
        <v>134.88374772499998</v>
      </c>
      <c r="AL45" s="14">
        <v>24.842391468000002</v>
      </c>
      <c r="AM45" s="14">
        <v>36.557931701000001</v>
      </c>
      <c r="AN45" s="14">
        <v>60.242387827999998</v>
      </c>
      <c r="AO45" s="14">
        <v>81.273563254999999</v>
      </c>
      <c r="AP45" s="14">
        <v>80.983466334999989</v>
      </c>
      <c r="AQ45" s="14">
        <v>113.864130014</v>
      </c>
      <c r="AR45" s="14">
        <v>88.617685749999993</v>
      </c>
      <c r="AS45" s="14">
        <v>92.477829291999996</v>
      </c>
      <c r="AT45" s="14">
        <v>112.046044952</v>
      </c>
      <c r="AU45" s="14">
        <v>83.281230261000005</v>
      </c>
      <c r="AV45" s="14">
        <v>70.032494661000001</v>
      </c>
      <c r="AW45" s="14">
        <v>271.01056955799999</v>
      </c>
      <c r="AX45" s="14">
        <v>26.072562599999998</v>
      </c>
      <c r="AY45" s="14">
        <v>58.804678139000004</v>
      </c>
      <c r="AZ45" s="14">
        <v>76.981805264000002</v>
      </c>
      <c r="BA45" s="14">
        <v>75.847540413000004</v>
      </c>
      <c r="BB45" s="14">
        <v>96.035936640000003</v>
      </c>
      <c r="BC45" s="14">
        <v>92.225887829000001</v>
      </c>
      <c r="BD45" s="14">
        <v>108.953574194</v>
      </c>
      <c r="BE45" s="14">
        <v>130.15392419200001</v>
      </c>
      <c r="BF45" s="14">
        <v>112.404600065</v>
      </c>
      <c r="BG45" s="14">
        <v>124.82079412300001</v>
      </c>
      <c r="BH45" s="14">
        <v>144.18320740500002</v>
      </c>
      <c r="BI45" s="14">
        <v>226.53153421300001</v>
      </c>
      <c r="BJ45" s="14">
        <v>37.384915192999998</v>
      </c>
      <c r="BK45" s="14">
        <v>111.50272481399999</v>
      </c>
      <c r="BL45" s="14">
        <v>135.91585269100003</v>
      </c>
      <c r="BM45" s="14">
        <v>156.952720535</v>
      </c>
      <c r="BN45" s="14">
        <v>87.694756731999988</v>
      </c>
      <c r="BO45" s="14">
        <v>102.06744179899999</v>
      </c>
      <c r="BP45" s="14">
        <v>113.56412853800001</v>
      </c>
      <c r="BQ45" s="14">
        <v>85.055431069000008</v>
      </c>
      <c r="BR45" s="14">
        <v>125.062600217</v>
      </c>
      <c r="BS45" s="14">
        <v>106.16197482100002</v>
      </c>
      <c r="BT45" s="14">
        <v>114.50930517799999</v>
      </c>
      <c r="BU45" s="14">
        <v>277.38971373599998</v>
      </c>
      <c r="BV45" s="14">
        <v>41.554823604999996</v>
      </c>
      <c r="BW45" s="14">
        <v>93.600041812000015</v>
      </c>
      <c r="BX45" s="14">
        <v>203.18893411600001</v>
      </c>
      <c r="BY45" s="14">
        <v>142.18233474600001</v>
      </c>
      <c r="BZ45" s="14">
        <v>143.92570063800002</v>
      </c>
      <c r="CA45" s="14">
        <v>144.30582470300001</v>
      </c>
      <c r="CB45" s="14">
        <v>146.65849052900001</v>
      </c>
      <c r="CC45" s="14">
        <v>158.96141284299998</v>
      </c>
      <c r="CD45" s="14">
        <v>168.44981281999998</v>
      </c>
      <c r="CE45" s="14">
        <v>263.04619725600003</v>
      </c>
      <c r="CF45" s="14">
        <v>190.86915646599999</v>
      </c>
      <c r="CG45" s="14">
        <v>366.07967651399997</v>
      </c>
      <c r="CH45" s="14">
        <v>45.020723035000003</v>
      </c>
      <c r="CI45" s="14">
        <v>112.04403393500002</v>
      </c>
      <c r="CJ45" s="14">
        <v>110.31340942899999</v>
      </c>
      <c r="CK45" s="14">
        <v>118.55509077800001</v>
      </c>
      <c r="CL45" s="14">
        <v>111.681231516</v>
      </c>
      <c r="CM45" s="14">
        <v>327.57747591600003</v>
      </c>
      <c r="CN45" s="14">
        <v>150.17702791400001</v>
      </c>
      <c r="CO45" s="14">
        <v>161.05838307299999</v>
      </c>
      <c r="CP45" s="14">
        <v>134.73444554</v>
      </c>
      <c r="CQ45" s="14">
        <v>88.925830262000019</v>
      </c>
      <c r="CR45" s="14">
        <v>236.24056869600003</v>
      </c>
      <c r="CS45" s="14">
        <v>347.78957978699998</v>
      </c>
      <c r="CT45" s="14">
        <v>69.814233797</v>
      </c>
      <c r="CU45" s="14">
        <v>113.56076380099998</v>
      </c>
      <c r="CV45" s="14">
        <v>251.88737192200003</v>
      </c>
      <c r="CW45" s="14">
        <v>180.04681581</v>
      </c>
      <c r="CX45" s="14">
        <v>199.15728811800003</v>
      </c>
      <c r="CY45" s="14">
        <v>220.50434337600004</v>
      </c>
      <c r="CZ45" s="14">
        <v>233.117887575</v>
      </c>
      <c r="DA45" s="14">
        <v>304.30410273500001</v>
      </c>
      <c r="DB45" s="14">
        <v>161.01425999</v>
      </c>
      <c r="DC45" s="14">
        <v>206.34360493299999</v>
      </c>
      <c r="DD45" s="14">
        <v>187.81655576599996</v>
      </c>
      <c r="DE45" s="14">
        <v>657.626758784</v>
      </c>
      <c r="DF45" s="14">
        <v>14.401702405</v>
      </c>
      <c r="DG45" s="14">
        <v>325.69627418499999</v>
      </c>
      <c r="DH45" s="14">
        <v>305.19501156200005</v>
      </c>
      <c r="DI45" s="14">
        <v>380.17971112099997</v>
      </c>
      <c r="DJ45" s="14">
        <v>368.32427171300003</v>
      </c>
      <c r="DK45" s="14">
        <v>282.17937914800001</v>
      </c>
      <c r="DL45" s="14">
        <v>317.62257606499998</v>
      </c>
      <c r="DM45" s="14">
        <v>252.05201273999998</v>
      </c>
      <c r="DN45" s="14">
        <v>158.88459903700002</v>
      </c>
      <c r="DO45" s="14">
        <v>283.86991055900006</v>
      </c>
      <c r="DP45" s="14">
        <v>645.16858537499991</v>
      </c>
      <c r="DQ45" s="14">
        <v>466.04882959400004</v>
      </c>
      <c r="DR45" s="14">
        <v>437.68385763300012</v>
      </c>
      <c r="DS45" s="14">
        <v>333.17024232999995</v>
      </c>
      <c r="DT45" s="14">
        <v>321.45089283700003</v>
      </c>
      <c r="DU45" s="14">
        <v>262.74505926500001</v>
      </c>
      <c r="DV45" s="14">
        <v>300.13471602199996</v>
      </c>
      <c r="DW45" s="14">
        <v>224.896851021</v>
      </c>
      <c r="DX45" s="14">
        <v>255.30266477700002</v>
      </c>
      <c r="DY45" s="14">
        <v>214.30844021899998</v>
      </c>
      <c r="DZ45" s="14">
        <v>243.18739838400001</v>
      </c>
      <c r="EA45" s="14">
        <v>259.66013497599999</v>
      </c>
      <c r="EB45" s="14">
        <v>255.64611572399997</v>
      </c>
      <c r="EC45" s="14">
        <v>604.29916230699996</v>
      </c>
      <c r="ED45" s="14">
        <v>145.00294764100002</v>
      </c>
      <c r="EE45" s="14">
        <v>450.44986755999997</v>
      </c>
      <c r="EF45" s="14">
        <v>333.46315081000006</v>
      </c>
      <c r="EG45" s="14">
        <v>259.60300202800005</v>
      </c>
      <c r="EH45" s="14">
        <v>283.73902603599998</v>
      </c>
      <c r="EI45" s="14">
        <v>548.31195986300008</v>
      </c>
      <c r="EJ45" s="14">
        <v>449.90764220999995</v>
      </c>
      <c r="EK45" s="14">
        <v>302.259772387</v>
      </c>
      <c r="EL45" s="14">
        <v>320.85291607700003</v>
      </c>
      <c r="EM45" s="14">
        <v>281.337581333</v>
      </c>
      <c r="EN45" s="14">
        <v>432.36607283900003</v>
      </c>
      <c r="EO45" s="14">
        <v>473.51986421400005</v>
      </c>
      <c r="EP45" s="14">
        <v>163.70640595499998</v>
      </c>
      <c r="EQ45" s="14">
        <v>310.42193658100001</v>
      </c>
      <c r="ER45" s="14">
        <v>370.78635034999996</v>
      </c>
      <c r="ES45" s="14">
        <v>312.17633040999999</v>
      </c>
      <c r="ET45" s="14">
        <v>329.58721653999999</v>
      </c>
      <c r="EU45" s="14">
        <v>491.07154408699995</v>
      </c>
      <c r="EV45" s="14">
        <v>575.63692978300003</v>
      </c>
      <c r="EW45" s="14">
        <v>338.24739457899994</v>
      </c>
      <c r="EX45" s="14">
        <v>358.78424022499996</v>
      </c>
      <c r="EY45" s="14">
        <v>259.29397415300002</v>
      </c>
      <c r="EZ45" s="14">
        <v>299.22473196700003</v>
      </c>
      <c r="FA45" s="14">
        <v>615.04317056899993</v>
      </c>
      <c r="FB45" s="32">
        <v>255.85564789399999</v>
      </c>
      <c r="FC45" s="32">
        <v>576.48235894000004</v>
      </c>
      <c r="FD45" s="32">
        <v>373.11395542700001</v>
      </c>
      <c r="FE45" s="32">
        <v>331.37722629799998</v>
      </c>
      <c r="FF45" s="32">
        <v>374.75303312999995</v>
      </c>
      <c r="FG45" s="32">
        <v>348.70485776200002</v>
      </c>
      <c r="FH45" s="32">
        <v>321.222109612</v>
      </c>
      <c r="FI45" s="32">
        <v>312.47085039299998</v>
      </c>
      <c r="FJ45" s="32">
        <v>445.57430110299998</v>
      </c>
      <c r="FK45" s="32">
        <v>334.80513602799999</v>
      </c>
      <c r="FL45" s="32">
        <v>294.60611304600008</v>
      </c>
      <c r="FM45" s="32">
        <v>447.66397796399997</v>
      </c>
      <c r="FN45" s="32">
        <v>518.481780641</v>
      </c>
      <c r="FO45" s="32">
        <v>288.60883006499995</v>
      </c>
      <c r="FP45" s="32">
        <v>361.61742580500004</v>
      </c>
      <c r="FQ45" s="32">
        <v>532.58294263200003</v>
      </c>
      <c r="FR45" s="32">
        <v>353.02170198599998</v>
      </c>
      <c r="FS45" s="32">
        <v>343.74254986999995</v>
      </c>
      <c r="FT45" s="32">
        <v>353.82573100100001</v>
      </c>
      <c r="FU45" s="32">
        <v>339.26632138499997</v>
      </c>
      <c r="FV45" s="32">
        <v>350.98896285000001</v>
      </c>
      <c r="FW45" s="32">
        <v>371.66067991400001</v>
      </c>
      <c r="FX45" s="32">
        <v>392.88282687100002</v>
      </c>
      <c r="FY45" s="32">
        <v>443.08974065400002</v>
      </c>
      <c r="FZ45" s="32">
        <v>128.55491450700001</v>
      </c>
      <c r="GA45" s="32">
        <v>598.01845786000001</v>
      </c>
      <c r="GB45" s="6">
        <v>427.15604781399992</v>
      </c>
      <c r="GC45" s="6">
        <v>414.17958677899998</v>
      </c>
      <c r="GD45" s="6">
        <v>352.48592491299996</v>
      </c>
      <c r="GE45" s="6">
        <v>368.50487381500005</v>
      </c>
      <c r="GF45" s="6">
        <v>434.36753413899999</v>
      </c>
      <c r="GG45" s="6">
        <v>328.58773808299998</v>
      </c>
      <c r="GH45" s="6">
        <v>327.10826591899996</v>
      </c>
      <c r="GI45" s="6">
        <v>426.20805327900001</v>
      </c>
      <c r="GJ45" s="6">
        <v>435.11202976600003</v>
      </c>
      <c r="GK45" s="6">
        <v>555.39615908499991</v>
      </c>
      <c r="GL45" s="7">
        <v>264.65129009499998</v>
      </c>
      <c r="GM45" s="7">
        <v>457.61682566899998</v>
      </c>
      <c r="GN45" s="7">
        <v>498.50771384400008</v>
      </c>
      <c r="GO45" s="7">
        <v>358.43382038799996</v>
      </c>
      <c r="GP45" s="7">
        <v>479.88543958700001</v>
      </c>
      <c r="GQ45" s="7">
        <v>363.79653158299999</v>
      </c>
      <c r="GR45" s="7">
        <v>377.14054980999998</v>
      </c>
      <c r="GS45" s="7">
        <v>356.06154876799997</v>
      </c>
      <c r="GT45" s="7">
        <v>313.94931373700001</v>
      </c>
      <c r="GU45" s="7">
        <v>340.65104509999998</v>
      </c>
      <c r="GV45" s="7">
        <v>370.57313693999998</v>
      </c>
      <c r="GW45" s="7">
        <v>542.10683839099988</v>
      </c>
      <c r="GX45" s="158">
        <v>305.35630844599996</v>
      </c>
      <c r="GY45" s="158">
        <v>318.92269044900002</v>
      </c>
      <c r="GZ45" s="158">
        <v>349.75021752300006</v>
      </c>
      <c r="HA45" s="158">
        <v>356.70846973199997</v>
      </c>
      <c r="HB45" s="158">
        <v>333.82637938300002</v>
      </c>
      <c r="HC45" s="158">
        <v>317.76314457900003</v>
      </c>
      <c r="HD45" s="158">
        <v>304.75019239500006</v>
      </c>
      <c r="HE45" s="158">
        <v>275.84410334800003</v>
      </c>
      <c r="HF45" s="158">
        <v>570.33572521700012</v>
      </c>
      <c r="HG45" s="158">
        <v>348.766605325</v>
      </c>
      <c r="HH45" s="158">
        <v>412.09648736300005</v>
      </c>
      <c r="HI45" s="158">
        <v>667.69911118800007</v>
      </c>
      <c r="HJ45" s="163">
        <v>182.010698101</v>
      </c>
      <c r="HK45" s="163">
        <v>389.42385789499997</v>
      </c>
      <c r="HL45" s="163">
        <v>366.49241632100001</v>
      </c>
      <c r="HM45" s="163">
        <v>429.18195936499995</v>
      </c>
      <c r="HN45" s="163">
        <v>381.81574812500003</v>
      </c>
      <c r="HO45" s="163">
        <v>383.68446427999999</v>
      </c>
      <c r="HP45" s="163">
        <v>382.30807468900002</v>
      </c>
      <c r="HQ45" s="163">
        <v>348.61671588400003</v>
      </c>
      <c r="HR45" s="163">
        <v>346.13246358799995</v>
      </c>
      <c r="HS45" s="163">
        <v>414.991824834</v>
      </c>
      <c r="HT45" s="163">
        <v>381.25620419000001</v>
      </c>
      <c r="HU45" s="163">
        <v>763.47756059500011</v>
      </c>
      <c r="HV45" s="163">
        <v>181.90650433100004</v>
      </c>
      <c r="HW45" s="163">
        <v>304.45394862899997</v>
      </c>
      <c r="HX45" s="163">
        <v>367.91253187000001</v>
      </c>
      <c r="HY45" s="163">
        <v>445.04071703399995</v>
      </c>
      <c r="HZ45" s="163">
        <v>399.60277200199999</v>
      </c>
      <c r="IA45" s="163">
        <v>394.296952594</v>
      </c>
      <c r="IB45" s="163">
        <v>414.41454508300006</v>
      </c>
      <c r="IC45" s="163">
        <v>367.51811569300003</v>
      </c>
      <c r="ID45" s="163">
        <v>398.17455540099991</v>
      </c>
      <c r="IE45" s="163">
        <v>431.66533240700005</v>
      </c>
      <c r="IF45" s="163">
        <v>451.31509101500001</v>
      </c>
      <c r="IG45" s="163">
        <v>581.94371369400005</v>
      </c>
      <c r="IH45" s="158">
        <v>301.85929265700003</v>
      </c>
      <c r="II45" s="158">
        <v>375.81849253000001</v>
      </c>
      <c r="IJ45" s="158">
        <v>407.49645330400006</v>
      </c>
      <c r="IK45" s="158">
        <v>486.22660848999999</v>
      </c>
      <c r="IL45" s="158">
        <v>419.81873271900002</v>
      </c>
      <c r="IM45" s="158">
        <v>345.29331814599993</v>
      </c>
      <c r="IN45" s="158">
        <v>411.72823958600009</v>
      </c>
      <c r="IO45" s="158"/>
      <c r="IP45" s="158"/>
      <c r="IQ45" s="158"/>
      <c r="IR45" s="158"/>
      <c r="IS45" s="158"/>
    </row>
    <row r="46" spans="1:253" x14ac:dyDescent="0.25">
      <c r="A46" s="13" t="s">
        <v>168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14">
        <v>0</v>
      </c>
      <c r="EF46" s="14">
        <v>0</v>
      </c>
      <c r="EG46" s="14">
        <v>0</v>
      </c>
      <c r="EH46" s="14">
        <v>0</v>
      </c>
      <c r="EI46" s="14">
        <v>0</v>
      </c>
      <c r="EJ46" s="14">
        <v>0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14">
        <v>0</v>
      </c>
      <c r="EX46" s="14">
        <v>0</v>
      </c>
      <c r="EY46" s="14">
        <v>0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0</v>
      </c>
      <c r="FF46" s="14">
        <v>0</v>
      </c>
      <c r="FG46" s="14">
        <v>0</v>
      </c>
      <c r="FH46" s="14">
        <v>0</v>
      </c>
      <c r="FI46" s="14">
        <v>0</v>
      </c>
      <c r="FJ46" s="14">
        <v>0</v>
      </c>
      <c r="FK46" s="14">
        <v>0</v>
      </c>
      <c r="FL46" s="14">
        <v>0</v>
      </c>
      <c r="FM46" s="14">
        <v>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14"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 s="14">
        <v>0</v>
      </c>
      <c r="GA46" s="14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158">
        <v>0</v>
      </c>
      <c r="GY46" s="158">
        <v>0</v>
      </c>
      <c r="GZ46" s="158">
        <v>0</v>
      </c>
      <c r="HA46" s="158">
        <v>0</v>
      </c>
      <c r="HB46" s="158">
        <v>0</v>
      </c>
      <c r="HC46" s="158">
        <v>0</v>
      </c>
      <c r="HD46" s="158">
        <v>0</v>
      </c>
      <c r="HE46" s="158">
        <v>0</v>
      </c>
      <c r="HF46" s="158">
        <v>0</v>
      </c>
      <c r="HG46" s="158">
        <v>0</v>
      </c>
      <c r="HH46" s="158">
        <v>0</v>
      </c>
      <c r="HI46" s="158">
        <v>0</v>
      </c>
      <c r="HJ46" s="163">
        <v>0</v>
      </c>
      <c r="HK46" s="163">
        <v>0</v>
      </c>
      <c r="HL46" s="163">
        <v>0</v>
      </c>
      <c r="HM46" s="163">
        <v>0</v>
      </c>
      <c r="HN46" s="163">
        <v>0</v>
      </c>
      <c r="HO46" s="163">
        <v>0</v>
      </c>
      <c r="HP46" s="163">
        <v>0</v>
      </c>
      <c r="HQ46" s="163">
        <v>0</v>
      </c>
      <c r="HR46" s="163">
        <v>0</v>
      </c>
      <c r="HS46" s="163">
        <v>0</v>
      </c>
      <c r="HT46" s="163">
        <v>0</v>
      </c>
      <c r="HU46" s="163">
        <v>0</v>
      </c>
      <c r="HV46" s="163">
        <v>0</v>
      </c>
      <c r="HW46" s="163">
        <v>0</v>
      </c>
      <c r="HX46" s="163">
        <v>0</v>
      </c>
      <c r="HY46" s="163">
        <v>0</v>
      </c>
      <c r="HZ46" s="163">
        <v>0</v>
      </c>
      <c r="IA46" s="163">
        <v>0</v>
      </c>
      <c r="IB46" s="163">
        <v>0</v>
      </c>
      <c r="IC46" s="163">
        <v>0</v>
      </c>
      <c r="ID46" s="163">
        <v>0</v>
      </c>
      <c r="IE46" s="163">
        <v>0</v>
      </c>
      <c r="IF46" s="163">
        <v>0</v>
      </c>
      <c r="IG46" s="163">
        <v>0</v>
      </c>
      <c r="IH46" s="158">
        <v>0</v>
      </c>
      <c r="II46" s="158">
        <v>0</v>
      </c>
      <c r="IJ46" s="158">
        <v>0</v>
      </c>
      <c r="IK46" s="158">
        <v>0</v>
      </c>
      <c r="IL46" s="158">
        <v>0</v>
      </c>
      <c r="IM46" s="158">
        <v>0</v>
      </c>
      <c r="IN46" s="158">
        <v>0</v>
      </c>
      <c r="IO46" s="158"/>
      <c r="IP46" s="158"/>
      <c r="IQ46" s="158"/>
      <c r="IR46" s="158"/>
      <c r="IS46" s="158"/>
    </row>
    <row r="47" spans="1:253" s="27" customFormat="1" x14ac:dyDescent="0.25">
      <c r="A47" s="28" t="s">
        <v>13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29">
        <v>0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29">
        <v>0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29">
        <v>0</v>
      </c>
      <c r="EP47" s="29">
        <v>0</v>
      </c>
      <c r="EQ47" s="29">
        <v>0</v>
      </c>
      <c r="ER47" s="29">
        <v>0</v>
      </c>
      <c r="ES47" s="29">
        <v>0</v>
      </c>
      <c r="ET47" s="29">
        <v>0</v>
      </c>
      <c r="EU47" s="29">
        <v>0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0</v>
      </c>
      <c r="FF47" s="29">
        <v>0</v>
      </c>
      <c r="FG47" s="29">
        <v>0</v>
      </c>
      <c r="FH47" s="29">
        <v>0</v>
      </c>
      <c r="FI47" s="29">
        <v>0</v>
      </c>
      <c r="FJ47" s="29">
        <v>0</v>
      </c>
      <c r="FK47" s="29">
        <v>0</v>
      </c>
      <c r="FL47" s="29">
        <v>0</v>
      </c>
      <c r="FM47" s="29">
        <v>0</v>
      </c>
      <c r="FN47" s="29">
        <v>0</v>
      </c>
      <c r="FO47" s="29">
        <v>0</v>
      </c>
      <c r="FP47" s="29">
        <v>0</v>
      </c>
      <c r="FQ47" s="29">
        <v>0</v>
      </c>
      <c r="FR47" s="29">
        <v>0</v>
      </c>
      <c r="FS47" s="29">
        <v>0</v>
      </c>
      <c r="FT47" s="29">
        <v>0</v>
      </c>
      <c r="FU47" s="29">
        <v>0</v>
      </c>
      <c r="FV47" s="29">
        <v>0</v>
      </c>
      <c r="FW47" s="29">
        <v>0</v>
      </c>
      <c r="FX47" s="29">
        <v>0</v>
      </c>
      <c r="FY47" s="29">
        <v>0</v>
      </c>
      <c r="FZ47" s="29">
        <v>0</v>
      </c>
      <c r="GA47" s="29">
        <v>0</v>
      </c>
      <c r="GB47" s="25">
        <v>0</v>
      </c>
      <c r="GC47" s="25">
        <v>0</v>
      </c>
      <c r="GD47" s="25">
        <v>0</v>
      </c>
      <c r="GE47" s="25">
        <v>0</v>
      </c>
      <c r="GF47" s="25">
        <v>0</v>
      </c>
      <c r="GG47" s="25">
        <v>0</v>
      </c>
      <c r="GH47" s="25">
        <v>0</v>
      </c>
      <c r="GI47" s="25">
        <v>0</v>
      </c>
      <c r="GJ47" s="25">
        <v>0</v>
      </c>
      <c r="GK47" s="25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161">
        <v>0</v>
      </c>
      <c r="GY47" s="161">
        <v>0</v>
      </c>
      <c r="GZ47" s="161">
        <v>0</v>
      </c>
      <c r="HA47" s="161">
        <v>0</v>
      </c>
      <c r="HB47" s="161">
        <v>0</v>
      </c>
      <c r="HC47" s="161">
        <v>0</v>
      </c>
      <c r="HD47" s="161">
        <v>0</v>
      </c>
      <c r="HE47" s="161">
        <v>0</v>
      </c>
      <c r="HF47" s="161">
        <v>0</v>
      </c>
      <c r="HG47" s="161">
        <v>0</v>
      </c>
      <c r="HH47" s="161">
        <v>0</v>
      </c>
      <c r="HI47" s="161">
        <v>0</v>
      </c>
      <c r="HJ47" s="166">
        <v>0</v>
      </c>
      <c r="HK47" s="166">
        <v>0</v>
      </c>
      <c r="HL47" s="166">
        <v>0</v>
      </c>
      <c r="HM47" s="166">
        <v>0</v>
      </c>
      <c r="HN47" s="166">
        <v>0</v>
      </c>
      <c r="HO47" s="166">
        <v>0</v>
      </c>
      <c r="HP47" s="166">
        <v>0</v>
      </c>
      <c r="HQ47" s="166">
        <v>0</v>
      </c>
      <c r="HR47" s="166">
        <v>0</v>
      </c>
      <c r="HS47" s="166">
        <v>0</v>
      </c>
      <c r="HT47" s="166">
        <v>0</v>
      </c>
      <c r="HU47" s="166">
        <v>0</v>
      </c>
      <c r="HV47" s="166">
        <v>0</v>
      </c>
      <c r="HW47" s="166">
        <v>0</v>
      </c>
      <c r="HX47" s="166">
        <v>0</v>
      </c>
      <c r="HY47" s="166">
        <v>0</v>
      </c>
      <c r="HZ47" s="166">
        <v>0</v>
      </c>
      <c r="IA47" s="166">
        <v>0</v>
      </c>
      <c r="IB47" s="166">
        <v>0</v>
      </c>
      <c r="IC47" s="166">
        <v>0</v>
      </c>
      <c r="ID47" s="166">
        <v>0</v>
      </c>
      <c r="IE47" s="166">
        <v>0</v>
      </c>
      <c r="IF47" s="166">
        <v>0</v>
      </c>
      <c r="IG47" s="166">
        <v>0</v>
      </c>
      <c r="IH47" s="161">
        <v>0</v>
      </c>
      <c r="II47" s="161">
        <v>0</v>
      </c>
      <c r="IJ47" s="161">
        <v>0</v>
      </c>
      <c r="IK47" s="161">
        <v>0</v>
      </c>
      <c r="IL47" s="161">
        <v>0</v>
      </c>
      <c r="IM47" s="161">
        <v>0</v>
      </c>
      <c r="IN47" s="161">
        <v>0</v>
      </c>
      <c r="IO47" s="161"/>
      <c r="IP47" s="161"/>
      <c r="IQ47" s="161"/>
      <c r="IR47" s="161"/>
      <c r="IS47" s="161"/>
    </row>
    <row r="48" spans="1:253" x14ac:dyDescent="0.25">
      <c r="A48" s="13" t="s">
        <v>14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0</v>
      </c>
      <c r="EG48" s="14">
        <v>0</v>
      </c>
      <c r="EH48" s="14">
        <v>0</v>
      </c>
      <c r="EI48" s="14">
        <v>0</v>
      </c>
      <c r="EJ48" s="14">
        <v>0</v>
      </c>
      <c r="EK48" s="14">
        <v>0</v>
      </c>
      <c r="EL48" s="14">
        <v>0</v>
      </c>
      <c r="EM48" s="14">
        <v>0</v>
      </c>
      <c r="EN48" s="14">
        <v>0</v>
      </c>
      <c r="EO48" s="14">
        <v>0</v>
      </c>
      <c r="EP48" s="14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14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158">
        <v>0</v>
      </c>
      <c r="GY48" s="158">
        <v>0</v>
      </c>
      <c r="GZ48" s="158">
        <v>0</v>
      </c>
      <c r="HA48" s="158">
        <v>0</v>
      </c>
      <c r="HB48" s="158">
        <v>0</v>
      </c>
      <c r="HC48" s="158">
        <v>0</v>
      </c>
      <c r="HD48" s="158">
        <v>0</v>
      </c>
      <c r="HE48" s="158">
        <v>0</v>
      </c>
      <c r="HF48" s="158">
        <v>0</v>
      </c>
      <c r="HG48" s="158">
        <v>0</v>
      </c>
      <c r="HH48" s="158">
        <v>0</v>
      </c>
      <c r="HI48" s="158">
        <v>0</v>
      </c>
      <c r="HJ48" s="163">
        <v>0</v>
      </c>
      <c r="HK48" s="163">
        <v>0</v>
      </c>
      <c r="HL48" s="163">
        <v>0</v>
      </c>
      <c r="HM48" s="163">
        <v>0</v>
      </c>
      <c r="HN48" s="163">
        <v>0</v>
      </c>
      <c r="HO48" s="163">
        <v>0</v>
      </c>
      <c r="HP48" s="163">
        <v>0</v>
      </c>
      <c r="HQ48" s="163">
        <v>0</v>
      </c>
      <c r="HR48" s="163">
        <v>0</v>
      </c>
      <c r="HS48" s="163">
        <v>0</v>
      </c>
      <c r="HT48" s="163">
        <v>0</v>
      </c>
      <c r="HU48" s="163">
        <v>0</v>
      </c>
      <c r="HV48" s="163">
        <v>0</v>
      </c>
      <c r="HW48" s="163">
        <v>0</v>
      </c>
      <c r="HX48" s="163">
        <v>0</v>
      </c>
      <c r="HY48" s="163">
        <v>0</v>
      </c>
      <c r="HZ48" s="163">
        <v>0</v>
      </c>
      <c r="IA48" s="163">
        <v>0</v>
      </c>
      <c r="IB48" s="163">
        <v>0</v>
      </c>
      <c r="IC48" s="163">
        <v>0</v>
      </c>
      <c r="ID48" s="163">
        <v>0</v>
      </c>
      <c r="IE48" s="163">
        <v>0</v>
      </c>
      <c r="IF48" s="163">
        <v>0</v>
      </c>
      <c r="IG48" s="163">
        <v>0</v>
      </c>
      <c r="IH48" s="158">
        <v>0</v>
      </c>
      <c r="II48" s="158">
        <v>0</v>
      </c>
      <c r="IJ48" s="158">
        <v>0</v>
      </c>
      <c r="IK48" s="158">
        <v>0</v>
      </c>
      <c r="IL48" s="158">
        <v>0</v>
      </c>
      <c r="IM48" s="158">
        <v>0</v>
      </c>
      <c r="IN48" s="158">
        <v>0</v>
      </c>
      <c r="IO48" s="158"/>
      <c r="IP48" s="158"/>
      <c r="IQ48" s="158"/>
      <c r="IR48" s="158"/>
      <c r="IS48" s="158"/>
    </row>
    <row r="49" spans="1:253" x14ac:dyDescent="0.25">
      <c r="A49" s="13" t="s">
        <v>149</v>
      </c>
      <c r="B49" s="14">
        <v>0.14254977600000002</v>
      </c>
      <c r="C49" s="14">
        <v>9.9558661999999992E-2</v>
      </c>
      <c r="D49" s="14">
        <v>0.538740424</v>
      </c>
      <c r="E49" s="14">
        <v>0.20615666300000002</v>
      </c>
      <c r="F49" s="14">
        <v>0.34807220100000003</v>
      </c>
      <c r="G49" s="14">
        <v>2.6673222700000001</v>
      </c>
      <c r="H49" s="14">
        <v>0.417608331</v>
      </c>
      <c r="I49" s="14">
        <v>0.178990076</v>
      </c>
      <c r="J49" s="14">
        <v>1.462576275</v>
      </c>
      <c r="K49" s="14">
        <v>1.009511568</v>
      </c>
      <c r="L49" s="14">
        <v>2.1421316090000002</v>
      </c>
      <c r="M49" s="14">
        <v>-0.19851323100000001</v>
      </c>
      <c r="N49" s="14">
        <v>0.08</v>
      </c>
      <c r="O49" s="14">
        <v>0.17864476999999998</v>
      </c>
      <c r="P49" s="14">
        <v>0.39358166</v>
      </c>
      <c r="Q49" s="14">
        <v>0.96560017000000009</v>
      </c>
      <c r="R49" s="14">
        <v>2.148352021</v>
      </c>
      <c r="S49" s="14">
        <v>0.55042204000000006</v>
      </c>
      <c r="T49" s="14">
        <v>0.44536150400000002</v>
      </c>
      <c r="U49" s="14">
        <v>1.288984224</v>
      </c>
      <c r="V49" s="14">
        <v>0.71607760300000001</v>
      </c>
      <c r="W49" s="14">
        <v>0.93919160999999995</v>
      </c>
      <c r="X49" s="14">
        <v>0.67109529999999995</v>
      </c>
      <c r="Y49" s="14">
        <v>1.1268428189999999</v>
      </c>
      <c r="Z49" s="14">
        <v>0.89996739999999997</v>
      </c>
      <c r="AA49" s="14">
        <v>2.0843252510000001</v>
      </c>
      <c r="AB49" s="14">
        <v>1.4384895489999998</v>
      </c>
      <c r="AC49" s="14">
        <v>0.56146397400000003</v>
      </c>
      <c r="AD49" s="14">
        <v>2.0935975790000003</v>
      </c>
      <c r="AE49" s="14">
        <v>1.3348247940000002</v>
      </c>
      <c r="AF49" s="14">
        <v>1.6299924219999999</v>
      </c>
      <c r="AG49" s="14">
        <v>2.7456999510000002</v>
      </c>
      <c r="AH49" s="14">
        <v>1.090558092</v>
      </c>
      <c r="AI49" s="14">
        <v>1.2132751000000002</v>
      </c>
      <c r="AJ49" s="14">
        <v>2.487410428</v>
      </c>
      <c r="AK49" s="14">
        <v>3.642668687</v>
      </c>
      <c r="AL49" s="14">
        <v>0.08</v>
      </c>
      <c r="AM49" s="14">
        <v>1.2</v>
      </c>
      <c r="AN49" s="14">
        <v>3.4506991600000001</v>
      </c>
      <c r="AO49" s="14">
        <v>0.51179365300000002</v>
      </c>
      <c r="AP49" s="14">
        <v>1.2228079250000001</v>
      </c>
      <c r="AQ49" s="14">
        <v>1.2716E-2</v>
      </c>
      <c r="AR49" s="14">
        <v>0.745</v>
      </c>
      <c r="AS49" s="14">
        <v>2.6517508189999996</v>
      </c>
      <c r="AT49" s="14">
        <v>2.3479106330000001</v>
      </c>
      <c r="AU49" s="14">
        <v>0.34912400999999998</v>
      </c>
      <c r="AV49" s="14">
        <v>1.0501358999999999</v>
      </c>
      <c r="AW49" s="14">
        <v>2.9838955999999999</v>
      </c>
      <c r="AX49" s="14">
        <v>1.0799912</v>
      </c>
      <c r="AY49" s="14">
        <v>1.0732148189999999</v>
      </c>
      <c r="AZ49" s="14">
        <v>2.3046411529999999</v>
      </c>
      <c r="BA49" s="14">
        <v>1.1329185480000001</v>
      </c>
      <c r="BB49" s="14">
        <v>3.0326344000000001</v>
      </c>
      <c r="BC49" s="14">
        <v>0.72020000000000006</v>
      </c>
      <c r="BD49" s="14">
        <v>0.74476043300000005</v>
      </c>
      <c r="BE49" s="14">
        <v>2.9906585199999998</v>
      </c>
      <c r="BF49" s="14">
        <v>3.579208451</v>
      </c>
      <c r="BG49" s="14">
        <v>1.2005763999999999</v>
      </c>
      <c r="BH49" s="14">
        <v>1.004977241</v>
      </c>
      <c r="BI49" s="14">
        <v>0.15997549699999999</v>
      </c>
      <c r="BJ49" s="14">
        <v>0.08</v>
      </c>
      <c r="BK49" s="14">
        <v>2.8312396950000003</v>
      </c>
      <c r="BL49" s="14">
        <v>2.6915154029999999</v>
      </c>
      <c r="BM49" s="14">
        <v>4.2114659730000001</v>
      </c>
      <c r="BN49" s="14">
        <v>4.1456460220000002</v>
      </c>
      <c r="BO49" s="14">
        <v>1.5227480200000001</v>
      </c>
      <c r="BP49" s="14">
        <v>4.1054254209999996</v>
      </c>
      <c r="BQ49" s="14">
        <v>0.467415101</v>
      </c>
      <c r="BR49" s="14">
        <v>2.4446208440000001</v>
      </c>
      <c r="BS49" s="14">
        <v>4.081666309</v>
      </c>
      <c r="BT49" s="14">
        <v>3.9368749599999999</v>
      </c>
      <c r="BU49" s="14">
        <v>1.9873717999999998</v>
      </c>
      <c r="BV49" s="14">
        <v>0.08</v>
      </c>
      <c r="BW49" s="14">
        <v>2.47655</v>
      </c>
      <c r="BX49" s="14">
        <v>5.3233436330000004</v>
      </c>
      <c r="BY49" s="14">
        <v>5.0678468599999995</v>
      </c>
      <c r="BZ49" s="14">
        <v>1.371913073</v>
      </c>
      <c r="CA49" s="14">
        <v>3.0430433149999998</v>
      </c>
      <c r="CB49" s="14">
        <v>2.1089284130000001</v>
      </c>
      <c r="CC49" s="14">
        <v>4.3959342999999995</v>
      </c>
      <c r="CD49" s="14">
        <v>2.2783215599999997</v>
      </c>
      <c r="CE49" s="14">
        <v>0.89397110299999993</v>
      </c>
      <c r="CF49" s="14">
        <v>2.2429749999999999</v>
      </c>
      <c r="CG49" s="14">
        <v>5.8789025000000006</v>
      </c>
      <c r="CH49" s="14">
        <v>1.9607284999999999</v>
      </c>
      <c r="CI49" s="14">
        <v>1.220415</v>
      </c>
      <c r="CJ49" s="14">
        <v>4.0165978999999998</v>
      </c>
      <c r="CK49" s="14">
        <v>4.8068267029999996</v>
      </c>
      <c r="CL49" s="14">
        <v>2.2215826889999999</v>
      </c>
      <c r="CM49" s="14">
        <v>5.1762970500000005</v>
      </c>
      <c r="CN49" s="14">
        <v>1.49895</v>
      </c>
      <c r="CO49" s="14">
        <v>2.4350852270000001</v>
      </c>
      <c r="CP49" s="14">
        <v>4.1069430579999997</v>
      </c>
      <c r="CQ49" s="14">
        <v>1.742161292</v>
      </c>
      <c r="CR49" s="14">
        <v>2.0562081229999998</v>
      </c>
      <c r="CS49" s="14">
        <v>13.359705889999999</v>
      </c>
      <c r="CT49" s="14">
        <v>4.1952944879999992</v>
      </c>
      <c r="CU49" s="14">
        <v>3.3359600999999999</v>
      </c>
      <c r="CV49" s="14">
        <v>4.5229914900000008</v>
      </c>
      <c r="CW49" s="14">
        <v>3.2065120839999999</v>
      </c>
      <c r="CX49" s="14">
        <v>8.7200120389999984</v>
      </c>
      <c r="CY49" s="14">
        <v>3.2797185660000001</v>
      </c>
      <c r="CZ49" s="14">
        <v>2.3968468650000001</v>
      </c>
      <c r="DA49" s="14">
        <v>116.340816754</v>
      </c>
      <c r="DB49" s="14">
        <v>1.642500544</v>
      </c>
      <c r="DC49" s="14">
        <v>3.6337429980000002</v>
      </c>
      <c r="DD49" s="14">
        <v>3.0370875829999999</v>
      </c>
      <c r="DE49" s="14">
        <v>170.96662412599997</v>
      </c>
      <c r="DF49" s="14">
        <v>3.4995514459999999</v>
      </c>
      <c r="DG49" s="14">
        <v>1.8150715479999999</v>
      </c>
      <c r="DH49" s="14">
        <v>3.0628342670000004</v>
      </c>
      <c r="DI49" s="14">
        <v>4.2522403539999996</v>
      </c>
      <c r="DJ49" s="14">
        <v>5.4186613180000007</v>
      </c>
      <c r="DK49" s="14">
        <v>2.9870356170000001</v>
      </c>
      <c r="DL49" s="14">
        <v>2.8780635370000001</v>
      </c>
      <c r="DM49" s="14">
        <v>1.759987864</v>
      </c>
      <c r="DN49" s="14">
        <v>1.6301524090000001</v>
      </c>
      <c r="DO49" s="14">
        <v>3.6898858639999998</v>
      </c>
      <c r="DP49" s="14">
        <v>3.6227641279999996</v>
      </c>
      <c r="DQ49" s="14">
        <v>0.30493010199999998</v>
      </c>
      <c r="DR49" s="14">
        <v>3.510339788</v>
      </c>
      <c r="DS49" s="14">
        <v>2.472026015</v>
      </c>
      <c r="DT49" s="14">
        <v>2.4247784550000002</v>
      </c>
      <c r="DU49" s="14">
        <v>3.7222571210000002</v>
      </c>
      <c r="DV49" s="14">
        <v>6.6485400739999996</v>
      </c>
      <c r="DW49" s="14">
        <v>1.6286720499999998</v>
      </c>
      <c r="DX49" s="14">
        <v>2.0202317880000003</v>
      </c>
      <c r="DY49" s="14">
        <v>0.33426703400000002</v>
      </c>
      <c r="DZ49" s="14">
        <v>2.0936258140000001</v>
      </c>
      <c r="EA49" s="14">
        <v>2.0409028610000002</v>
      </c>
      <c r="EB49" s="14">
        <v>2.7962374920000004</v>
      </c>
      <c r="EC49" s="14">
        <v>6.8527564089999995</v>
      </c>
      <c r="ED49" s="14">
        <v>0.74000636899999994</v>
      </c>
      <c r="EE49" s="14">
        <v>0.40492307599999999</v>
      </c>
      <c r="EF49" s="14">
        <v>5.9819200970000006</v>
      </c>
      <c r="EG49" s="14">
        <v>6.0613597440000007</v>
      </c>
      <c r="EH49" s="14">
        <v>8.7390588310000012</v>
      </c>
      <c r="EI49" s="14">
        <v>2.976159488</v>
      </c>
      <c r="EJ49" s="14">
        <v>1.0940455330000001</v>
      </c>
      <c r="EK49" s="14">
        <v>1.3669824819999998</v>
      </c>
      <c r="EL49" s="14">
        <v>1.0865030760000001</v>
      </c>
      <c r="EM49" s="14">
        <v>4.1019156349999992</v>
      </c>
      <c r="EN49" s="14">
        <v>11.555677006</v>
      </c>
      <c r="EO49" s="14">
        <v>17.762377631</v>
      </c>
      <c r="EP49" s="14">
        <v>0.31492307599999997</v>
      </c>
      <c r="EQ49" s="14">
        <v>3.8231644379999996</v>
      </c>
      <c r="ER49" s="14">
        <v>5.2269314339999999</v>
      </c>
      <c r="ES49" s="14">
        <v>3.5690797490000001</v>
      </c>
      <c r="ET49" s="14">
        <v>8.825054862</v>
      </c>
      <c r="EU49" s="14">
        <v>5.2013979040000002</v>
      </c>
      <c r="EV49" s="14">
        <v>4.6544771629999993</v>
      </c>
      <c r="EW49" s="14">
        <v>9.5797450709999996</v>
      </c>
      <c r="EX49" s="14">
        <v>0.58179147600000003</v>
      </c>
      <c r="EY49" s="14">
        <v>1.942788256</v>
      </c>
      <c r="EZ49" s="14">
        <v>5.7902946790000005</v>
      </c>
      <c r="FA49" s="14">
        <v>2.9024300199999997</v>
      </c>
      <c r="FB49" s="32">
        <v>0.31492307599999997</v>
      </c>
      <c r="FC49" s="32">
        <v>2.5420863250000001</v>
      </c>
      <c r="FD49" s="32">
        <v>8.700502178999999</v>
      </c>
      <c r="FE49" s="32">
        <v>2.3112646269999999</v>
      </c>
      <c r="FF49" s="32">
        <v>4.2040028000000005</v>
      </c>
      <c r="FG49" s="32">
        <v>3.1249387039999998</v>
      </c>
      <c r="FH49" s="32">
        <v>13.181740731000001</v>
      </c>
      <c r="FI49" s="32">
        <v>3.448747413</v>
      </c>
      <c r="FJ49" s="32">
        <v>4.6051638119999998</v>
      </c>
      <c r="FK49" s="32">
        <v>4.4874980080000002</v>
      </c>
      <c r="FL49" s="32">
        <v>8.9300243310000003</v>
      </c>
      <c r="FM49" s="32">
        <v>13.439675697999997</v>
      </c>
      <c r="FN49" s="32">
        <v>0.97502896500000003</v>
      </c>
      <c r="FO49" s="32">
        <v>9.7398393530000007</v>
      </c>
      <c r="FP49" s="32">
        <v>3.8532470960000005</v>
      </c>
      <c r="FQ49" s="32">
        <v>3.8601062190000013</v>
      </c>
      <c r="FR49" s="32">
        <v>7.1786306169999996</v>
      </c>
      <c r="FS49" s="32">
        <v>3.6342167250000004</v>
      </c>
      <c r="FT49" s="32">
        <v>6.7366477589999993</v>
      </c>
      <c r="FU49" s="32">
        <v>13.223090964000001</v>
      </c>
      <c r="FV49" s="32">
        <v>4.8992874109999995</v>
      </c>
      <c r="FW49" s="32">
        <v>3.8279998079999999</v>
      </c>
      <c r="FX49" s="32">
        <v>5.8622258770000002</v>
      </c>
      <c r="FY49" s="32">
        <v>8.4923756590000004</v>
      </c>
      <c r="FZ49" s="32">
        <v>1.0228630759999999</v>
      </c>
      <c r="GA49" s="32">
        <v>5.6858554809999999</v>
      </c>
      <c r="GB49" s="6">
        <v>4.9991581319999998</v>
      </c>
      <c r="GC49" s="6">
        <v>8.3486432879999999</v>
      </c>
      <c r="GD49" s="6">
        <v>9.6427556289999998</v>
      </c>
      <c r="GE49" s="6">
        <v>3.5724250980000001</v>
      </c>
      <c r="GF49" s="6">
        <v>6.875222557999999</v>
      </c>
      <c r="GG49" s="6">
        <v>2.79565047</v>
      </c>
      <c r="GH49" s="6">
        <v>3.8697209610000001</v>
      </c>
      <c r="GI49" s="6">
        <v>0.32150858800000004</v>
      </c>
      <c r="GJ49" s="6">
        <v>4.9762602999999999</v>
      </c>
      <c r="GK49" s="6">
        <v>7.1980149769999997</v>
      </c>
      <c r="GL49" s="7">
        <v>0.71964217599999991</v>
      </c>
      <c r="GM49" s="7">
        <v>3.6075959699999998</v>
      </c>
      <c r="GN49" s="7">
        <v>4.1974730900000008</v>
      </c>
      <c r="GO49" s="7">
        <v>4.4466795700000006</v>
      </c>
      <c r="GP49" s="7">
        <v>8.8126162229999991</v>
      </c>
      <c r="GQ49" s="7">
        <v>3.6571363369999998</v>
      </c>
      <c r="GR49" s="7">
        <v>9.3574932050000008</v>
      </c>
      <c r="GS49" s="7">
        <v>3.0670370450000002</v>
      </c>
      <c r="GT49" s="7">
        <v>5.1329201730000005</v>
      </c>
      <c r="GU49" s="7">
        <v>4.4950336960000001</v>
      </c>
      <c r="GV49" s="7">
        <v>4.090813775</v>
      </c>
      <c r="GW49" s="7">
        <v>8.1272863910000002</v>
      </c>
      <c r="GX49" s="158">
        <v>1.5043003619999999</v>
      </c>
      <c r="GY49" s="158">
        <v>1.9451833569999999</v>
      </c>
      <c r="GZ49" s="158">
        <v>2.506279556</v>
      </c>
      <c r="HA49" s="158">
        <v>1.178971794</v>
      </c>
      <c r="HB49" s="158">
        <v>1.490869019</v>
      </c>
      <c r="HC49" s="158">
        <v>5.068332088</v>
      </c>
      <c r="HD49" s="158">
        <v>1.7820659189999999</v>
      </c>
      <c r="HE49" s="158">
        <v>4.5479717270000002</v>
      </c>
      <c r="HF49" s="158">
        <v>3.1899397570000003</v>
      </c>
      <c r="HG49" s="158">
        <v>2.0186776719999999</v>
      </c>
      <c r="HH49" s="158">
        <v>3.8896541020000006</v>
      </c>
      <c r="HI49" s="158">
        <v>10.300522966000001</v>
      </c>
      <c r="HJ49" s="163">
        <v>0.66928701000000002</v>
      </c>
      <c r="HK49" s="163">
        <v>3.5064679500000002</v>
      </c>
      <c r="HL49" s="163">
        <v>5.6392867210000004</v>
      </c>
      <c r="HM49" s="163">
        <v>3.8618465839999998</v>
      </c>
      <c r="HN49" s="163">
        <v>2.0574687250000001</v>
      </c>
      <c r="HO49" s="163">
        <v>7.5181014089999998</v>
      </c>
      <c r="HP49" s="163">
        <v>7.1654252170000001</v>
      </c>
      <c r="HQ49" s="163">
        <v>5.6760161989999993</v>
      </c>
      <c r="HR49" s="163">
        <v>3.5302225149999997</v>
      </c>
      <c r="HS49" s="163">
        <v>4.0809897820000005</v>
      </c>
      <c r="HT49" s="163">
        <v>2.6073906290000002</v>
      </c>
      <c r="HU49" s="163">
        <v>5.0992841580000006</v>
      </c>
      <c r="HV49" s="163">
        <v>3.1528936610000002</v>
      </c>
      <c r="HW49" s="163">
        <v>5.5770433220000006</v>
      </c>
      <c r="HX49" s="163">
        <v>2.7896342810000001</v>
      </c>
      <c r="HY49" s="163">
        <v>7.7599792150000004</v>
      </c>
      <c r="HZ49" s="163">
        <v>5.1520152680000004</v>
      </c>
      <c r="IA49" s="163">
        <v>6.0622959090000004</v>
      </c>
      <c r="IB49" s="163">
        <v>2.0887943949999999</v>
      </c>
      <c r="IC49" s="163">
        <v>11.877859946000001</v>
      </c>
      <c r="ID49" s="163">
        <v>2.7038656159999999</v>
      </c>
      <c r="IE49" s="163">
        <v>2.0049638570000003</v>
      </c>
      <c r="IF49" s="163">
        <v>4.0330299410000006</v>
      </c>
      <c r="IG49" s="163">
        <v>1.4778019199999999</v>
      </c>
      <c r="IH49" s="158">
        <v>2.2444666959999999</v>
      </c>
      <c r="II49" s="158">
        <v>4.4900362889999998</v>
      </c>
      <c r="IJ49" s="158">
        <v>5.638468166</v>
      </c>
      <c r="IK49" s="158">
        <v>7.2022718260000005</v>
      </c>
      <c r="IL49" s="158">
        <v>5.0149778630000004</v>
      </c>
      <c r="IM49" s="158">
        <v>5.9193940879999998</v>
      </c>
      <c r="IN49" s="158">
        <v>8.8656078980000004</v>
      </c>
      <c r="IO49" s="158"/>
      <c r="IP49" s="158"/>
      <c r="IQ49" s="158"/>
      <c r="IR49" s="158"/>
      <c r="IS49" s="158"/>
    </row>
    <row r="50" spans="1:253" s="27" customFormat="1" x14ac:dyDescent="0.25">
      <c r="A50" s="28" t="s">
        <v>13</v>
      </c>
      <c r="B50" s="29">
        <v>0.14254977600000002</v>
      </c>
      <c r="C50" s="29">
        <v>9.9558661999999992E-2</v>
      </c>
      <c r="D50" s="29">
        <v>0.538740424</v>
      </c>
      <c r="E50" s="29">
        <v>0.20615666300000002</v>
      </c>
      <c r="F50" s="29">
        <v>0.34807220100000003</v>
      </c>
      <c r="G50" s="29">
        <v>2.6673222700000001</v>
      </c>
      <c r="H50" s="29">
        <v>0.417608331</v>
      </c>
      <c r="I50" s="29">
        <v>0.178990076</v>
      </c>
      <c r="J50" s="29">
        <v>1.462576275</v>
      </c>
      <c r="K50" s="29">
        <v>1.009511568</v>
      </c>
      <c r="L50" s="29">
        <v>2.1421316090000002</v>
      </c>
      <c r="M50" s="29">
        <v>-0.23865486000000002</v>
      </c>
      <c r="N50" s="29">
        <v>0.08</v>
      </c>
      <c r="O50" s="29">
        <v>0.17864476999999998</v>
      </c>
      <c r="P50" s="29">
        <v>0.39358166</v>
      </c>
      <c r="Q50" s="29">
        <v>0.96560017000000009</v>
      </c>
      <c r="R50" s="29">
        <v>2.148352021</v>
      </c>
      <c r="S50" s="29">
        <v>0.55042204000000006</v>
      </c>
      <c r="T50" s="29">
        <v>0.44536150400000002</v>
      </c>
      <c r="U50" s="29">
        <v>1.288984224</v>
      </c>
      <c r="V50" s="29">
        <v>0.71607760300000001</v>
      </c>
      <c r="W50" s="29">
        <v>0.93919160999999995</v>
      </c>
      <c r="X50" s="29">
        <v>0.67109529999999995</v>
      </c>
      <c r="Y50" s="29">
        <v>1.1268428189999999</v>
      </c>
      <c r="Z50" s="29">
        <v>0.89996739999999997</v>
      </c>
      <c r="AA50" s="29">
        <v>2.0843252510000001</v>
      </c>
      <c r="AB50" s="29">
        <v>1.4384895489999998</v>
      </c>
      <c r="AC50" s="29">
        <v>0.56146397400000003</v>
      </c>
      <c r="AD50" s="29">
        <v>2.0935975790000003</v>
      </c>
      <c r="AE50" s="29">
        <v>1.3348247940000002</v>
      </c>
      <c r="AF50" s="29">
        <v>1.6299924219999999</v>
      </c>
      <c r="AG50" s="29">
        <v>2.7456999510000002</v>
      </c>
      <c r="AH50" s="29">
        <v>1.090558092</v>
      </c>
      <c r="AI50" s="29">
        <v>1.2132751000000002</v>
      </c>
      <c r="AJ50" s="29">
        <v>2.487410428</v>
      </c>
      <c r="AK50" s="29">
        <v>3.642668687</v>
      </c>
      <c r="AL50" s="29">
        <v>0.08</v>
      </c>
      <c r="AM50" s="29">
        <v>1.2</v>
      </c>
      <c r="AN50" s="29">
        <v>3.4506991600000001</v>
      </c>
      <c r="AO50" s="29">
        <v>0.51179365300000002</v>
      </c>
      <c r="AP50" s="29">
        <v>1.2228079250000001</v>
      </c>
      <c r="AQ50" s="29">
        <v>1.2716E-2</v>
      </c>
      <c r="AR50" s="29">
        <v>0.745</v>
      </c>
      <c r="AS50" s="29">
        <v>2.6517508189999996</v>
      </c>
      <c r="AT50" s="29">
        <v>2.3479106330000001</v>
      </c>
      <c r="AU50" s="29">
        <v>0.34912400999999998</v>
      </c>
      <c r="AV50" s="29">
        <v>1.0501358999999999</v>
      </c>
      <c r="AW50" s="29">
        <v>0.29389559999999998</v>
      </c>
      <c r="AX50" s="29">
        <v>1.0799912</v>
      </c>
      <c r="AY50" s="29">
        <v>1.0732148189999999</v>
      </c>
      <c r="AZ50" s="29">
        <v>2.3046411529999999</v>
      </c>
      <c r="BA50" s="29">
        <v>1.1329185480000001</v>
      </c>
      <c r="BB50" s="29">
        <v>1.1388844</v>
      </c>
      <c r="BC50" s="29">
        <v>0.72020000000000006</v>
      </c>
      <c r="BD50" s="29">
        <v>0.74476043300000005</v>
      </c>
      <c r="BE50" s="29">
        <v>2.9906585199999998</v>
      </c>
      <c r="BF50" s="29">
        <v>1.5995084509999999</v>
      </c>
      <c r="BG50" s="29">
        <v>1.2896884</v>
      </c>
      <c r="BH50" s="29">
        <v>1.004977241</v>
      </c>
      <c r="BI50" s="29">
        <v>0.15997549699999999</v>
      </c>
      <c r="BJ50" s="29">
        <v>0.08</v>
      </c>
      <c r="BK50" s="29">
        <v>2.8312396950000003</v>
      </c>
      <c r="BL50" s="29">
        <v>2.6915154029999999</v>
      </c>
      <c r="BM50" s="29">
        <v>2.0414659730000002</v>
      </c>
      <c r="BN50" s="29">
        <v>4.1456460220000002</v>
      </c>
      <c r="BO50" s="29">
        <v>1.5227480200000001</v>
      </c>
      <c r="BP50" s="29">
        <v>4.1054254209999996</v>
      </c>
      <c r="BQ50" s="29">
        <v>0.467415101</v>
      </c>
      <c r="BR50" s="29">
        <v>2.5496208440000001</v>
      </c>
      <c r="BS50" s="29">
        <v>1.866666309</v>
      </c>
      <c r="BT50" s="29">
        <v>3.9368749599999999</v>
      </c>
      <c r="BU50" s="29">
        <v>1.9873717999999998</v>
      </c>
      <c r="BV50" s="29">
        <v>0.08</v>
      </c>
      <c r="BW50" s="29">
        <v>2.47655</v>
      </c>
      <c r="BX50" s="29">
        <v>5.3233436330000004</v>
      </c>
      <c r="BY50" s="29">
        <v>5.0678468599999995</v>
      </c>
      <c r="BZ50" s="29">
        <v>1.371913073</v>
      </c>
      <c r="CA50" s="29">
        <v>3.0430433149999998</v>
      </c>
      <c r="CB50" s="29">
        <v>2.1089284130000001</v>
      </c>
      <c r="CC50" s="29">
        <v>4.3959342999999995</v>
      </c>
      <c r="CD50" s="29">
        <v>2.2783215599999997</v>
      </c>
      <c r="CE50" s="29">
        <v>0.89397110299999993</v>
      </c>
      <c r="CF50" s="29">
        <v>2.2429749999999999</v>
      </c>
      <c r="CG50" s="29">
        <v>5.8789025000000006</v>
      </c>
      <c r="CH50" s="29">
        <v>1.9607284999999999</v>
      </c>
      <c r="CI50" s="29">
        <v>1.220415</v>
      </c>
      <c r="CJ50" s="29">
        <v>4.0165978999999998</v>
      </c>
      <c r="CK50" s="29">
        <v>4.8068267029999996</v>
      </c>
      <c r="CL50" s="29">
        <v>2.2215826889999999</v>
      </c>
      <c r="CM50" s="29">
        <v>5.1762970500000005</v>
      </c>
      <c r="CN50" s="29">
        <v>1.49895</v>
      </c>
      <c r="CO50" s="29">
        <v>2.4350852270000001</v>
      </c>
      <c r="CP50" s="29">
        <v>4.1069430579999997</v>
      </c>
      <c r="CQ50" s="29">
        <v>1.742161292</v>
      </c>
      <c r="CR50" s="29">
        <v>2.0562081229999998</v>
      </c>
      <c r="CS50" s="29">
        <v>13.359705889999999</v>
      </c>
      <c r="CT50" s="29">
        <v>4.1952944879999992</v>
      </c>
      <c r="CU50" s="29">
        <v>3.3359600999999999</v>
      </c>
      <c r="CV50" s="29">
        <v>4.5229914900000008</v>
      </c>
      <c r="CW50" s="29">
        <v>3.2065120839999999</v>
      </c>
      <c r="CX50" s="29">
        <v>8.7200120389999984</v>
      </c>
      <c r="CY50" s="29">
        <v>3.2797185660000001</v>
      </c>
      <c r="CZ50" s="29">
        <v>2.3968468650000001</v>
      </c>
      <c r="DA50" s="29">
        <v>1.7108167539999999</v>
      </c>
      <c r="DB50" s="29">
        <v>1.642500544</v>
      </c>
      <c r="DC50" s="29">
        <v>3.6337429980000002</v>
      </c>
      <c r="DD50" s="29">
        <v>3.0370875829999999</v>
      </c>
      <c r="DE50" s="29">
        <v>7.7702241260000005</v>
      </c>
      <c r="DF50" s="29">
        <v>3.4995514459999999</v>
      </c>
      <c r="DG50" s="29">
        <v>1.8150715479999999</v>
      </c>
      <c r="DH50" s="29">
        <v>3.0628342670000004</v>
      </c>
      <c r="DI50" s="29">
        <v>4.2522403539999996</v>
      </c>
      <c r="DJ50" s="29">
        <v>5.4186613180000007</v>
      </c>
      <c r="DK50" s="29">
        <v>2.9870356170000001</v>
      </c>
      <c r="DL50" s="29">
        <v>2.8780635370000001</v>
      </c>
      <c r="DM50" s="29">
        <v>1.759987864</v>
      </c>
      <c r="DN50" s="29">
        <v>1.6301524090000001</v>
      </c>
      <c r="DO50" s="29">
        <v>3.6898858639999998</v>
      </c>
      <c r="DP50" s="29">
        <v>3.6227641279999996</v>
      </c>
      <c r="DQ50" s="29">
        <v>0.30493010199999998</v>
      </c>
      <c r="DR50" s="29">
        <v>3.510339788</v>
      </c>
      <c r="DS50" s="29">
        <v>2.472026015</v>
      </c>
      <c r="DT50" s="29">
        <v>2.4247784550000002</v>
      </c>
      <c r="DU50" s="29">
        <v>3.7222571210000002</v>
      </c>
      <c r="DV50" s="29">
        <v>6.6485400739999996</v>
      </c>
      <c r="DW50" s="29">
        <v>1.6286720499999998</v>
      </c>
      <c r="DX50" s="29">
        <v>2.0202317880000003</v>
      </c>
      <c r="DY50" s="29">
        <v>0.33426703400000002</v>
      </c>
      <c r="DZ50" s="29">
        <v>2.0936258140000001</v>
      </c>
      <c r="EA50" s="29">
        <v>2.0409028610000002</v>
      </c>
      <c r="EB50" s="29">
        <v>2.7962374920000004</v>
      </c>
      <c r="EC50" s="29">
        <v>0.85275640899999994</v>
      </c>
      <c r="ED50" s="29">
        <v>0.74000636899999994</v>
      </c>
      <c r="EE50" s="29">
        <v>0.40492307599999999</v>
      </c>
      <c r="EF50" s="29">
        <v>5.9819200970000006</v>
      </c>
      <c r="EG50" s="29">
        <v>6.0613597440000007</v>
      </c>
      <c r="EH50" s="29">
        <v>8.1143924590000012</v>
      </c>
      <c r="EI50" s="29">
        <v>2.976159488</v>
      </c>
      <c r="EJ50" s="29">
        <v>1.0940455330000001</v>
      </c>
      <c r="EK50" s="29">
        <v>1.3669824819999998</v>
      </c>
      <c r="EL50" s="29">
        <v>1.0865030760000001</v>
      </c>
      <c r="EM50" s="29">
        <v>4.1019156349999992</v>
      </c>
      <c r="EN50" s="29">
        <v>11.555677006</v>
      </c>
      <c r="EO50" s="29">
        <v>4.042630076</v>
      </c>
      <c r="EP50" s="29">
        <v>0.31492307599999997</v>
      </c>
      <c r="EQ50" s="29">
        <v>3.8231644379999996</v>
      </c>
      <c r="ER50" s="29">
        <v>5.2269314339999999</v>
      </c>
      <c r="ES50" s="29">
        <v>2.8965154760000003</v>
      </c>
      <c r="ET50" s="29">
        <v>8.825054862</v>
      </c>
      <c r="EU50" s="29">
        <v>3.8639725440000001</v>
      </c>
      <c r="EV50" s="29">
        <v>4.6544771629999993</v>
      </c>
      <c r="EW50" s="29">
        <v>5.3193143149999997</v>
      </c>
      <c r="EX50" s="29">
        <v>0.58179147600000003</v>
      </c>
      <c r="EY50" s="29">
        <v>1.456324416</v>
      </c>
      <c r="EZ50" s="29">
        <v>5.2985829310000003</v>
      </c>
      <c r="FA50" s="29">
        <v>1.3835197270000001</v>
      </c>
      <c r="FB50" s="29">
        <v>0.31492307599999997</v>
      </c>
      <c r="FC50" s="29">
        <v>2.5420863250000001</v>
      </c>
      <c r="FD50" s="29">
        <v>8.700502178999999</v>
      </c>
      <c r="FE50" s="29">
        <v>2.3112646269999999</v>
      </c>
      <c r="FF50" s="29">
        <v>4.2040028000000005</v>
      </c>
      <c r="FG50" s="29">
        <v>1.9889387039999999</v>
      </c>
      <c r="FH50" s="29">
        <v>11.289087810000002</v>
      </c>
      <c r="FI50" s="29">
        <v>1.538664163</v>
      </c>
      <c r="FJ50" s="29">
        <v>3.482163812</v>
      </c>
      <c r="FK50" s="29">
        <v>3.2162871979999998</v>
      </c>
      <c r="FL50" s="29">
        <v>5.940024331</v>
      </c>
      <c r="FM50" s="29">
        <v>12.873100698</v>
      </c>
      <c r="FN50" s="29">
        <v>0.97502896500000003</v>
      </c>
      <c r="FO50" s="29">
        <v>2.8398393529999999</v>
      </c>
      <c r="FP50" s="29">
        <v>4.4032470960000003</v>
      </c>
      <c r="FQ50" s="29">
        <v>2.3200500759999998</v>
      </c>
      <c r="FR50" s="29">
        <v>6.3511405999999999</v>
      </c>
      <c r="FS50" s="29">
        <v>3.1342167250000004</v>
      </c>
      <c r="FT50" s="29">
        <v>4.1107304299999994</v>
      </c>
      <c r="FU50" s="29">
        <v>9.2900735640000001</v>
      </c>
      <c r="FV50" s="29">
        <v>2.649287411</v>
      </c>
      <c r="FW50" s="29">
        <v>3.8279998079999999</v>
      </c>
      <c r="FX50" s="29">
        <v>0.88212000499999998</v>
      </c>
      <c r="FY50" s="29">
        <v>1.909500263</v>
      </c>
      <c r="FZ50" s="29">
        <v>1.0228630759999999</v>
      </c>
      <c r="GA50" s="29">
        <v>4.6858554809999999</v>
      </c>
      <c r="GB50" s="25">
        <v>4.9647493369999998</v>
      </c>
      <c r="GC50" s="25">
        <v>3.2256617349999996</v>
      </c>
      <c r="GD50" s="25">
        <v>4.8517542380000007</v>
      </c>
      <c r="GE50" s="25">
        <v>1.5724250979999999</v>
      </c>
      <c r="GF50" s="25">
        <v>4.5108427709999992</v>
      </c>
      <c r="GG50" s="25">
        <v>2.0900528739999999</v>
      </c>
      <c r="GH50" s="25">
        <v>3.8640064729999999</v>
      </c>
      <c r="GI50" s="25">
        <v>0.327223076</v>
      </c>
      <c r="GJ50" s="25">
        <v>2.4673796400000003</v>
      </c>
      <c r="GK50" s="25">
        <v>5.9980149769999995</v>
      </c>
      <c r="GL50" s="26">
        <v>0.71964217599999991</v>
      </c>
      <c r="GM50" s="26">
        <v>3.6075959699999998</v>
      </c>
      <c r="GN50" s="26">
        <v>4.1974730900000008</v>
      </c>
      <c r="GO50" s="26">
        <v>4.4466795700000006</v>
      </c>
      <c r="GP50" s="26">
        <v>8.8126162229999991</v>
      </c>
      <c r="GQ50" s="26">
        <v>3.6571363369999998</v>
      </c>
      <c r="GR50" s="26">
        <v>5.0324932050000006</v>
      </c>
      <c r="GS50" s="26">
        <v>3.0670370450000002</v>
      </c>
      <c r="GT50" s="26">
        <v>5.1329201730000005</v>
      </c>
      <c r="GU50" s="26">
        <v>3.4150336960000001</v>
      </c>
      <c r="GV50" s="26">
        <v>4.090813775</v>
      </c>
      <c r="GW50" s="26">
        <v>3.463286391</v>
      </c>
      <c r="GX50" s="161">
        <v>1.5043003619999999</v>
      </c>
      <c r="GY50" s="161">
        <v>1.9451833569999999</v>
      </c>
      <c r="GZ50" s="161">
        <v>2.506279556</v>
      </c>
      <c r="HA50" s="161">
        <v>1.178971794</v>
      </c>
      <c r="HB50" s="161">
        <v>1.490869019</v>
      </c>
      <c r="HC50" s="161">
        <v>5.068332088</v>
      </c>
      <c r="HD50" s="161">
        <v>1.7820659189999999</v>
      </c>
      <c r="HE50" s="161">
        <v>4.5479717270000002</v>
      </c>
      <c r="HF50" s="161">
        <v>3.1899397570000003</v>
      </c>
      <c r="HG50" s="161">
        <v>2.0186776719999999</v>
      </c>
      <c r="HH50" s="161">
        <v>3.8896541020000006</v>
      </c>
      <c r="HI50" s="161">
        <v>8.8005229660000008</v>
      </c>
      <c r="HJ50" s="166">
        <v>0.66928701000000002</v>
      </c>
      <c r="HK50" s="166">
        <v>3.5064679500000002</v>
      </c>
      <c r="HL50" s="166">
        <v>5.6392867210000004</v>
      </c>
      <c r="HM50" s="166">
        <v>3.7550606399999999</v>
      </c>
      <c r="HN50" s="166">
        <v>2.0574687250000001</v>
      </c>
      <c r="HO50" s="166">
        <v>7.5181014089999998</v>
      </c>
      <c r="HP50" s="166">
        <v>7.1654252170000001</v>
      </c>
      <c r="HQ50" s="166">
        <v>5.6760161989999993</v>
      </c>
      <c r="HR50" s="166">
        <v>3.5302225149999997</v>
      </c>
      <c r="HS50" s="166">
        <v>4.0809897820000005</v>
      </c>
      <c r="HT50" s="166">
        <v>2.6073906290000002</v>
      </c>
      <c r="HU50" s="166">
        <v>4.8572026210000008</v>
      </c>
      <c r="HV50" s="166">
        <v>3.1528936610000002</v>
      </c>
      <c r="HW50" s="166">
        <v>5.5770433220000006</v>
      </c>
      <c r="HX50" s="166">
        <v>2.7896342810000001</v>
      </c>
      <c r="HY50" s="166">
        <v>7.7599792150000004</v>
      </c>
      <c r="HZ50" s="166">
        <v>5.1520152680000004</v>
      </c>
      <c r="IA50" s="166">
        <v>6.0622959090000004</v>
      </c>
      <c r="IB50" s="166">
        <v>2.0887943949999999</v>
      </c>
      <c r="IC50" s="166">
        <v>11.877859946000001</v>
      </c>
      <c r="ID50" s="166">
        <v>2.7038656159999999</v>
      </c>
      <c r="IE50" s="166">
        <v>2.0049638570000003</v>
      </c>
      <c r="IF50" s="166">
        <v>4.0330299410000006</v>
      </c>
      <c r="IG50" s="166">
        <v>1.4705019319999999</v>
      </c>
      <c r="IH50" s="161">
        <v>2.2444666959999999</v>
      </c>
      <c r="II50" s="161">
        <v>4.4900362889999998</v>
      </c>
      <c r="IJ50" s="161">
        <v>5.638468166</v>
      </c>
      <c r="IK50" s="161">
        <v>7.2022718260000005</v>
      </c>
      <c r="IL50" s="161">
        <v>5.0149778630000004</v>
      </c>
      <c r="IM50" s="161">
        <v>5.9193940879999998</v>
      </c>
      <c r="IN50" s="161">
        <v>8.8656078980000004</v>
      </c>
      <c r="IO50" s="161"/>
      <c r="IP50" s="161"/>
      <c r="IQ50" s="161"/>
      <c r="IR50" s="161"/>
      <c r="IS50" s="161"/>
    </row>
    <row r="51" spans="1:253" x14ac:dyDescent="0.25">
      <c r="A51" s="13" t="s">
        <v>14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4.0141629000000005E-2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2.69</v>
      </c>
      <c r="AX51" s="14">
        <v>0</v>
      </c>
      <c r="AY51" s="14">
        <v>0</v>
      </c>
      <c r="AZ51" s="14">
        <v>0</v>
      </c>
      <c r="BA51" s="14">
        <v>0</v>
      </c>
      <c r="BB51" s="14">
        <v>1.89375</v>
      </c>
      <c r="BC51" s="14">
        <v>0</v>
      </c>
      <c r="BD51" s="14">
        <v>0</v>
      </c>
      <c r="BE51" s="14">
        <v>0</v>
      </c>
      <c r="BF51" s="14">
        <v>1.9797</v>
      </c>
      <c r="BG51" s="14">
        <v>-8.9111999999999997E-2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2.17</v>
      </c>
      <c r="BN51" s="14">
        <v>0</v>
      </c>
      <c r="BO51" s="14">
        <v>0</v>
      </c>
      <c r="BP51" s="14">
        <v>0</v>
      </c>
      <c r="BQ51" s="14">
        <v>0</v>
      </c>
      <c r="BR51" s="14">
        <v>-0.105</v>
      </c>
      <c r="BS51" s="14">
        <v>2.2149999999999999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114.63</v>
      </c>
      <c r="DB51" s="14">
        <v>0</v>
      </c>
      <c r="DC51" s="14">
        <v>0</v>
      </c>
      <c r="DD51" s="14">
        <v>0</v>
      </c>
      <c r="DE51" s="14">
        <v>163.19639999999998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6</v>
      </c>
      <c r="ED51" s="14">
        <v>0</v>
      </c>
      <c r="EE51" s="14">
        <v>0</v>
      </c>
      <c r="EF51" s="14">
        <v>0</v>
      </c>
      <c r="EG51" s="14">
        <v>0</v>
      </c>
      <c r="EH51" s="14">
        <v>0.62466637199999997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13.719747555</v>
      </c>
      <c r="EP51" s="14">
        <v>0</v>
      </c>
      <c r="EQ51" s="14">
        <v>0</v>
      </c>
      <c r="ER51" s="14">
        <v>0</v>
      </c>
      <c r="ES51" s="14">
        <v>0.67256427299999999</v>
      </c>
      <c r="ET51" s="14">
        <v>0</v>
      </c>
      <c r="EU51" s="14">
        <v>1.3374253599999999</v>
      </c>
      <c r="EV51" s="14">
        <v>0</v>
      </c>
      <c r="EW51" s="14">
        <v>4.2604307559999999</v>
      </c>
      <c r="EX51" s="14">
        <v>0</v>
      </c>
      <c r="EY51" s="14">
        <v>0.48646383999999998</v>
      </c>
      <c r="EZ51" s="14">
        <v>0.491711748</v>
      </c>
      <c r="FA51" s="14">
        <v>1.5189102929999998</v>
      </c>
      <c r="FB51" s="14">
        <v>0</v>
      </c>
      <c r="FC51" s="14">
        <v>0</v>
      </c>
      <c r="FD51" s="14">
        <v>0</v>
      </c>
      <c r="FE51" s="14">
        <v>0</v>
      </c>
      <c r="FF51" s="14">
        <v>0</v>
      </c>
      <c r="FG51" s="14">
        <v>1.1359999999999999</v>
      </c>
      <c r="FH51" s="14">
        <v>1.8926529209999998</v>
      </c>
      <c r="FI51" s="14">
        <v>1.91008325</v>
      </c>
      <c r="FJ51" s="14">
        <v>1.123</v>
      </c>
      <c r="FK51" s="14">
        <v>1.2712108100000001</v>
      </c>
      <c r="FL51" s="14">
        <v>2.99</v>
      </c>
      <c r="FM51" s="14">
        <v>0.56657499999999705</v>
      </c>
      <c r="FN51" s="14">
        <v>0</v>
      </c>
      <c r="FO51" s="14">
        <v>6.9</v>
      </c>
      <c r="FP51" s="14">
        <v>-0.55000000000000004</v>
      </c>
      <c r="FQ51" s="14">
        <v>1.5400561430000017</v>
      </c>
      <c r="FR51" s="14">
        <v>0.82749001699999991</v>
      </c>
      <c r="FS51" s="14">
        <v>0.5</v>
      </c>
      <c r="FT51" s="14">
        <v>2.625917329</v>
      </c>
      <c r="FU51" s="14">
        <v>3.9330174000000002</v>
      </c>
      <c r="FV51" s="14">
        <v>2.25</v>
      </c>
      <c r="FW51" s="14">
        <v>0</v>
      </c>
      <c r="FX51" s="14">
        <v>4.9801058720000002</v>
      </c>
      <c r="FY51" s="14">
        <v>6.5828753960000004</v>
      </c>
      <c r="FZ51" s="14">
        <v>0</v>
      </c>
      <c r="GA51" s="14">
        <v>1</v>
      </c>
      <c r="GB51" s="6">
        <v>3.4408794999999999E-2</v>
      </c>
      <c r="GC51" s="6">
        <v>5.1229815529999998</v>
      </c>
      <c r="GD51" s="6">
        <v>4.791001391</v>
      </c>
      <c r="GE51" s="6">
        <v>2</v>
      </c>
      <c r="GF51" s="6">
        <v>2.3643797869999998</v>
      </c>
      <c r="GG51" s="6">
        <v>0.70559759599999994</v>
      </c>
      <c r="GH51" s="6">
        <v>5.7144880000000002E-3</v>
      </c>
      <c r="GI51" s="6">
        <v>-5.7144879999999603E-3</v>
      </c>
      <c r="GJ51" s="6">
        <v>2.50888066</v>
      </c>
      <c r="GK51" s="6">
        <v>1.2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4.3250000000000002</v>
      </c>
      <c r="GS51" s="7">
        <v>0</v>
      </c>
      <c r="GT51" s="7">
        <v>0</v>
      </c>
      <c r="GU51" s="7">
        <v>1.08</v>
      </c>
      <c r="GV51" s="7">
        <v>0</v>
      </c>
      <c r="GW51" s="7">
        <v>4.6639999999999997</v>
      </c>
      <c r="GX51" s="158">
        <v>0</v>
      </c>
      <c r="GY51" s="158">
        <v>0</v>
      </c>
      <c r="GZ51" s="158">
        <v>0</v>
      </c>
      <c r="HA51" s="158">
        <v>0</v>
      </c>
      <c r="HB51" s="158">
        <v>0</v>
      </c>
      <c r="HC51" s="158">
        <v>0</v>
      </c>
      <c r="HD51" s="158">
        <v>0</v>
      </c>
      <c r="HE51" s="158">
        <v>0</v>
      </c>
      <c r="HF51" s="158">
        <v>0</v>
      </c>
      <c r="HG51" s="158">
        <v>0</v>
      </c>
      <c r="HH51" s="158">
        <v>0</v>
      </c>
      <c r="HI51" s="158">
        <v>1.5</v>
      </c>
      <c r="HJ51" s="163">
        <v>0</v>
      </c>
      <c r="HK51" s="163">
        <v>0</v>
      </c>
      <c r="HL51" s="163">
        <v>0</v>
      </c>
      <c r="HM51" s="163">
        <v>0.10678594399999999</v>
      </c>
      <c r="HN51" s="163">
        <v>0</v>
      </c>
      <c r="HO51" s="163">
        <v>0</v>
      </c>
      <c r="HP51" s="163">
        <v>0</v>
      </c>
      <c r="HQ51" s="163">
        <v>0</v>
      </c>
      <c r="HR51" s="163">
        <v>0</v>
      </c>
      <c r="HS51" s="163">
        <v>0</v>
      </c>
      <c r="HT51" s="163">
        <v>0</v>
      </c>
      <c r="HU51" s="163">
        <v>0.24208153699999999</v>
      </c>
      <c r="HV51" s="163">
        <v>0</v>
      </c>
      <c r="HW51" s="163">
        <v>0</v>
      </c>
      <c r="HX51" s="163">
        <v>0</v>
      </c>
      <c r="HY51" s="163">
        <v>0</v>
      </c>
      <c r="HZ51" s="163">
        <v>0</v>
      </c>
      <c r="IA51" s="163">
        <v>0</v>
      </c>
      <c r="IB51" s="163">
        <v>0</v>
      </c>
      <c r="IC51" s="163">
        <v>0</v>
      </c>
      <c r="ID51" s="163">
        <v>0</v>
      </c>
      <c r="IE51" s="163">
        <v>0</v>
      </c>
      <c r="IF51" s="163">
        <v>0</v>
      </c>
      <c r="IG51" s="163">
        <v>7.2999880000000003E-3</v>
      </c>
      <c r="IH51" s="158">
        <v>0</v>
      </c>
      <c r="II51" s="158">
        <v>0</v>
      </c>
      <c r="IJ51" s="158">
        <v>0</v>
      </c>
      <c r="IK51" s="158">
        <v>0</v>
      </c>
      <c r="IL51" s="158">
        <v>0</v>
      </c>
      <c r="IM51" s="158">
        <v>0</v>
      </c>
      <c r="IN51" s="158">
        <v>0</v>
      </c>
      <c r="IO51" s="158"/>
      <c r="IP51" s="158"/>
      <c r="IQ51" s="158"/>
      <c r="IR51" s="158"/>
      <c r="IS51" s="158"/>
    </row>
    <row r="52" spans="1:253" x14ac:dyDescent="0.25">
      <c r="A52" s="13" t="s">
        <v>150</v>
      </c>
      <c r="B52" s="14">
        <v>16.805984056</v>
      </c>
      <c r="C52" s="14">
        <v>20.294809470999997</v>
      </c>
      <c r="D52" s="14">
        <v>34.810246614</v>
      </c>
      <c r="E52" s="14">
        <v>32.702466968000003</v>
      </c>
      <c r="F52" s="14">
        <v>43.707696079999998</v>
      </c>
      <c r="G52" s="14">
        <v>46.576864571000002</v>
      </c>
      <c r="H52" s="14">
        <v>49.270596134000002</v>
      </c>
      <c r="I52" s="14">
        <v>26.038457860000001</v>
      </c>
      <c r="J52" s="14">
        <v>36.944532051000003</v>
      </c>
      <c r="K52" s="14">
        <v>52.494961023000002</v>
      </c>
      <c r="L52" s="14">
        <v>54.244287338999996</v>
      </c>
      <c r="M52" s="14">
        <v>141.011833986</v>
      </c>
      <c r="N52" s="14">
        <v>15.445228144000001</v>
      </c>
      <c r="O52" s="14">
        <v>24.123842691</v>
      </c>
      <c r="P52" s="14">
        <v>28.407291301999997</v>
      </c>
      <c r="Q52" s="14">
        <v>35.087070994000001</v>
      </c>
      <c r="R52" s="14">
        <v>49.281444699999994</v>
      </c>
      <c r="S52" s="14">
        <v>44.480333795999996</v>
      </c>
      <c r="T52" s="14">
        <v>56.073877014000004</v>
      </c>
      <c r="U52" s="14">
        <v>74.670021974000008</v>
      </c>
      <c r="V52" s="14">
        <v>68.502893783000005</v>
      </c>
      <c r="W52" s="14">
        <v>91.052607174000002</v>
      </c>
      <c r="X52" s="14">
        <v>57.465679340000001</v>
      </c>
      <c r="Y52" s="14">
        <v>136.57338136700002</v>
      </c>
      <c r="Z52" s="14">
        <v>7.3531309499999997</v>
      </c>
      <c r="AA52" s="14">
        <v>65.972189526000008</v>
      </c>
      <c r="AB52" s="14">
        <v>52.821105099999997</v>
      </c>
      <c r="AC52" s="14">
        <v>66.998459393000005</v>
      </c>
      <c r="AD52" s="14">
        <v>72.547898212000007</v>
      </c>
      <c r="AE52" s="14">
        <v>74.459740816999997</v>
      </c>
      <c r="AF52" s="14">
        <v>93.809465547000002</v>
      </c>
      <c r="AG52" s="14">
        <v>82.024526991000016</v>
      </c>
      <c r="AH52" s="14">
        <v>85.602731092999989</v>
      </c>
      <c r="AI52" s="14">
        <v>100.646980399</v>
      </c>
      <c r="AJ52" s="14">
        <v>117.98022793</v>
      </c>
      <c r="AK52" s="14">
        <v>131.24107903799998</v>
      </c>
      <c r="AL52" s="14">
        <v>24.762391468000004</v>
      </c>
      <c r="AM52" s="14">
        <v>35.357931700999998</v>
      </c>
      <c r="AN52" s="14">
        <v>56.791688667999999</v>
      </c>
      <c r="AO52" s="14">
        <v>80.761769602000001</v>
      </c>
      <c r="AP52" s="14">
        <v>79.760658409999991</v>
      </c>
      <c r="AQ52" s="14">
        <v>113.851414014</v>
      </c>
      <c r="AR52" s="14">
        <v>87.872685749999988</v>
      </c>
      <c r="AS52" s="14">
        <v>89.826078472999995</v>
      </c>
      <c r="AT52" s="14">
        <v>109.698134319</v>
      </c>
      <c r="AU52" s="14">
        <v>82.932106251000008</v>
      </c>
      <c r="AV52" s="14">
        <v>68.982358761</v>
      </c>
      <c r="AW52" s="14">
        <v>268.026673958</v>
      </c>
      <c r="AX52" s="14">
        <v>24.992571399999999</v>
      </c>
      <c r="AY52" s="14">
        <v>57.731463320000003</v>
      </c>
      <c r="AZ52" s="14">
        <v>74.677164110999996</v>
      </c>
      <c r="BA52" s="14">
        <v>74.714621864999998</v>
      </c>
      <c r="BB52" s="14">
        <v>93.003302239999996</v>
      </c>
      <c r="BC52" s="14">
        <v>91.505687828999996</v>
      </c>
      <c r="BD52" s="14">
        <v>108.208813761</v>
      </c>
      <c r="BE52" s="14">
        <v>127.16326567200001</v>
      </c>
      <c r="BF52" s="14">
        <v>108.825391614</v>
      </c>
      <c r="BG52" s="14">
        <v>123.62021772300001</v>
      </c>
      <c r="BH52" s="14">
        <v>143.17823016400001</v>
      </c>
      <c r="BI52" s="14">
        <v>226.37155871600001</v>
      </c>
      <c r="BJ52" s="14">
        <v>37.304915192999999</v>
      </c>
      <c r="BK52" s="14">
        <v>108.671485119</v>
      </c>
      <c r="BL52" s="14">
        <v>133.22433728800002</v>
      </c>
      <c r="BM52" s="14">
        <v>152.74125456199999</v>
      </c>
      <c r="BN52" s="14">
        <v>83.549110709999994</v>
      </c>
      <c r="BO52" s="14">
        <v>100.544693779</v>
      </c>
      <c r="BP52" s="14">
        <v>109.458703117</v>
      </c>
      <c r="BQ52" s="14">
        <v>84.588015968000008</v>
      </c>
      <c r="BR52" s="14">
        <v>122.617979373</v>
      </c>
      <c r="BS52" s="14">
        <v>102.08030851200002</v>
      </c>
      <c r="BT52" s="14">
        <v>110.57243021799999</v>
      </c>
      <c r="BU52" s="14">
        <v>275.40234193599997</v>
      </c>
      <c r="BV52" s="14">
        <v>41.474823604999997</v>
      </c>
      <c r="BW52" s="14">
        <v>91.123491812000012</v>
      </c>
      <c r="BX52" s="14">
        <v>197.86559048300001</v>
      </c>
      <c r="BY52" s="14">
        <v>137.11448788600001</v>
      </c>
      <c r="BZ52" s="14">
        <v>142.55378756500002</v>
      </c>
      <c r="CA52" s="14">
        <v>141.26278138800001</v>
      </c>
      <c r="CB52" s="14">
        <v>144.549562116</v>
      </c>
      <c r="CC52" s="14">
        <v>154.56547854299998</v>
      </c>
      <c r="CD52" s="14">
        <v>166.17149125999998</v>
      </c>
      <c r="CE52" s="14">
        <v>262.15222615300002</v>
      </c>
      <c r="CF52" s="14">
        <v>188.62618146599999</v>
      </c>
      <c r="CG52" s="14">
        <v>360.20077401399999</v>
      </c>
      <c r="CH52" s="14">
        <v>43.059994535000001</v>
      </c>
      <c r="CI52" s="14">
        <v>110.82361893500001</v>
      </c>
      <c r="CJ52" s="14">
        <v>106.296811529</v>
      </c>
      <c r="CK52" s="14">
        <v>113.74826407500001</v>
      </c>
      <c r="CL52" s="14">
        <v>109.459648827</v>
      </c>
      <c r="CM52" s="14">
        <v>322.40117886600001</v>
      </c>
      <c r="CN52" s="14">
        <v>148.678077914</v>
      </c>
      <c r="CO52" s="14">
        <v>158.62329784599999</v>
      </c>
      <c r="CP52" s="14">
        <v>130.62750248199998</v>
      </c>
      <c r="CQ52" s="14">
        <v>87.183668970000014</v>
      </c>
      <c r="CR52" s="14">
        <v>234.18436057300002</v>
      </c>
      <c r="CS52" s="14">
        <v>334.42987389699999</v>
      </c>
      <c r="CT52" s="14">
        <v>65.618939308999998</v>
      </c>
      <c r="CU52" s="14">
        <v>110.22480370099998</v>
      </c>
      <c r="CV52" s="14">
        <v>247.36438043200002</v>
      </c>
      <c r="CW52" s="14">
        <v>176.840303726</v>
      </c>
      <c r="CX52" s="14">
        <v>190.43727607900001</v>
      </c>
      <c r="CY52" s="14">
        <v>217.22462481000002</v>
      </c>
      <c r="CZ52" s="14">
        <v>230.72104071000001</v>
      </c>
      <c r="DA52" s="14">
        <v>187.96328598100001</v>
      </c>
      <c r="DB52" s="14">
        <v>159.371759446</v>
      </c>
      <c r="DC52" s="14">
        <v>202.70986193499999</v>
      </c>
      <c r="DD52" s="14">
        <v>184.77946818299998</v>
      </c>
      <c r="DE52" s="14">
        <v>486.660134658</v>
      </c>
      <c r="DF52" s="14">
        <v>10.902150959</v>
      </c>
      <c r="DG52" s="14">
        <v>323.881202637</v>
      </c>
      <c r="DH52" s="14">
        <v>302.13217729500002</v>
      </c>
      <c r="DI52" s="14">
        <v>375.92747076699999</v>
      </c>
      <c r="DJ52" s="14">
        <v>362.90561039500005</v>
      </c>
      <c r="DK52" s="14">
        <v>279.19234353100001</v>
      </c>
      <c r="DL52" s="14">
        <v>314.74451252799997</v>
      </c>
      <c r="DM52" s="14">
        <v>250.29202487599997</v>
      </c>
      <c r="DN52" s="14">
        <v>157.25444662800001</v>
      </c>
      <c r="DO52" s="14">
        <v>280.18002469500004</v>
      </c>
      <c r="DP52" s="14">
        <v>641.54582124699994</v>
      </c>
      <c r="DQ52" s="14">
        <v>465.74389949200003</v>
      </c>
      <c r="DR52" s="14">
        <v>434.17351784500011</v>
      </c>
      <c r="DS52" s="14">
        <v>330.69821631499997</v>
      </c>
      <c r="DT52" s="14">
        <v>319.026114382</v>
      </c>
      <c r="DU52" s="14">
        <v>259.02280214400002</v>
      </c>
      <c r="DV52" s="14">
        <v>293.48617594799998</v>
      </c>
      <c r="DW52" s="14">
        <v>223.268178971</v>
      </c>
      <c r="DX52" s="14">
        <v>253.28243298900003</v>
      </c>
      <c r="DY52" s="14">
        <v>213.97417318499998</v>
      </c>
      <c r="DZ52" s="14">
        <v>241.09377257</v>
      </c>
      <c r="EA52" s="14">
        <v>257.61923211499999</v>
      </c>
      <c r="EB52" s="14">
        <v>252.84987823199998</v>
      </c>
      <c r="EC52" s="14">
        <v>597.44640589799997</v>
      </c>
      <c r="ED52" s="14">
        <v>144.26294127200001</v>
      </c>
      <c r="EE52" s="14">
        <v>450.04494448399998</v>
      </c>
      <c r="EF52" s="14">
        <v>327.48123071300006</v>
      </c>
      <c r="EG52" s="14">
        <v>253.54164228400003</v>
      </c>
      <c r="EH52" s="14">
        <v>274.99996720499996</v>
      </c>
      <c r="EI52" s="14">
        <v>545.33580037500008</v>
      </c>
      <c r="EJ52" s="14">
        <v>448.81359667699996</v>
      </c>
      <c r="EK52" s="14">
        <v>300.89278990499997</v>
      </c>
      <c r="EL52" s="14">
        <v>319.76641300100005</v>
      </c>
      <c r="EM52" s="14">
        <v>277.23566569799999</v>
      </c>
      <c r="EN52" s="14">
        <v>420.81039583300003</v>
      </c>
      <c r="EO52" s="14">
        <v>455.75748658300006</v>
      </c>
      <c r="EP52" s="14">
        <v>163.39148287899997</v>
      </c>
      <c r="EQ52" s="14">
        <v>306.59877214300002</v>
      </c>
      <c r="ER52" s="14">
        <v>365.55941891599997</v>
      </c>
      <c r="ES52" s="14">
        <v>308.60725066099997</v>
      </c>
      <c r="ET52" s="14">
        <v>320.76216167799998</v>
      </c>
      <c r="EU52" s="14">
        <v>485.87014618299997</v>
      </c>
      <c r="EV52" s="14">
        <v>570.98245262</v>
      </c>
      <c r="EW52" s="14">
        <v>328.66764950799995</v>
      </c>
      <c r="EX52" s="14">
        <v>358.20244874899998</v>
      </c>
      <c r="EY52" s="14">
        <v>257.35118589700005</v>
      </c>
      <c r="EZ52" s="14">
        <v>293.43443728800003</v>
      </c>
      <c r="FA52" s="14">
        <v>612.14074054899993</v>
      </c>
      <c r="FB52" s="32">
        <v>255.54072481799997</v>
      </c>
      <c r="FC52" s="32">
        <v>573.94027261500003</v>
      </c>
      <c r="FD52" s="32">
        <v>364.413453248</v>
      </c>
      <c r="FE52" s="32">
        <v>329.06596167099997</v>
      </c>
      <c r="FF52" s="32">
        <v>370.54903032999994</v>
      </c>
      <c r="FG52" s="32">
        <v>345.57991905800003</v>
      </c>
      <c r="FH52" s="32">
        <v>308.04036888100001</v>
      </c>
      <c r="FI52" s="32">
        <v>309.02210298</v>
      </c>
      <c r="FJ52" s="32">
        <v>440.96913729099998</v>
      </c>
      <c r="FK52" s="32">
        <v>330.31763802</v>
      </c>
      <c r="FL52" s="32">
        <v>285.67608871500005</v>
      </c>
      <c r="FM52" s="32">
        <v>434.224302266</v>
      </c>
      <c r="FN52" s="32">
        <v>517.50675167600002</v>
      </c>
      <c r="FO52" s="32">
        <v>278.86899071199997</v>
      </c>
      <c r="FP52" s="32">
        <v>357.76417870900002</v>
      </c>
      <c r="FQ52" s="32">
        <v>528.72283641299998</v>
      </c>
      <c r="FR52" s="32">
        <v>345.84307136899997</v>
      </c>
      <c r="FS52" s="32">
        <v>340.10833314499996</v>
      </c>
      <c r="FT52" s="32">
        <v>347.08908324200002</v>
      </c>
      <c r="FU52" s="32">
        <v>326.04323042099998</v>
      </c>
      <c r="FV52" s="32">
        <v>346.08967543900002</v>
      </c>
      <c r="FW52" s="32">
        <v>367.832680106</v>
      </c>
      <c r="FX52" s="32">
        <v>387.02060099400001</v>
      </c>
      <c r="FY52" s="32">
        <v>434.59736499500002</v>
      </c>
      <c r="FZ52" s="32">
        <v>127.532051431</v>
      </c>
      <c r="GA52" s="32">
        <v>592.33260237900004</v>
      </c>
      <c r="GB52" s="6">
        <v>422.15688968199993</v>
      </c>
      <c r="GC52" s="6">
        <v>405.83094349099997</v>
      </c>
      <c r="GD52" s="6">
        <v>342.84316928399994</v>
      </c>
      <c r="GE52" s="6">
        <v>364.93244871700006</v>
      </c>
      <c r="GF52" s="6">
        <v>427.49231158099997</v>
      </c>
      <c r="GG52" s="6">
        <v>325.79208761299998</v>
      </c>
      <c r="GH52" s="6">
        <v>323.23854495799998</v>
      </c>
      <c r="GI52" s="6">
        <v>425.88654469100004</v>
      </c>
      <c r="GJ52" s="6">
        <v>430.13576946600006</v>
      </c>
      <c r="GK52" s="6">
        <v>548.19814410799995</v>
      </c>
      <c r="GL52" s="7">
        <v>263.931647919</v>
      </c>
      <c r="GM52" s="7">
        <v>454.009229699</v>
      </c>
      <c r="GN52" s="7">
        <v>494.31024075400006</v>
      </c>
      <c r="GO52" s="7">
        <v>353.98714081799994</v>
      </c>
      <c r="GP52" s="7">
        <v>471.07282336399999</v>
      </c>
      <c r="GQ52" s="7">
        <v>360.13939524599999</v>
      </c>
      <c r="GR52" s="7">
        <v>367.78305660499996</v>
      </c>
      <c r="GS52" s="7">
        <v>352.99451172299996</v>
      </c>
      <c r="GT52" s="7">
        <v>308.81639356400001</v>
      </c>
      <c r="GU52" s="7">
        <v>336.15601140399997</v>
      </c>
      <c r="GV52" s="7">
        <v>366.48232316499997</v>
      </c>
      <c r="GW52" s="7">
        <v>533.9795519999999</v>
      </c>
      <c r="GX52" s="158">
        <v>303.85200808399998</v>
      </c>
      <c r="GY52" s="158">
        <v>316.977507092</v>
      </c>
      <c r="GZ52" s="158">
        <v>347.24393796700008</v>
      </c>
      <c r="HA52" s="158">
        <v>355.52949793799996</v>
      </c>
      <c r="HB52" s="158">
        <v>332.33551036400002</v>
      </c>
      <c r="HC52" s="158">
        <v>312.69481249100005</v>
      </c>
      <c r="HD52" s="158">
        <v>302.96812647600007</v>
      </c>
      <c r="HE52" s="158">
        <v>271.29613162100003</v>
      </c>
      <c r="HF52" s="158">
        <v>567.14578546000007</v>
      </c>
      <c r="HG52" s="158">
        <v>346.74792765299998</v>
      </c>
      <c r="HH52" s="158">
        <v>408.20683326100004</v>
      </c>
      <c r="HI52" s="158">
        <v>657.39858822200006</v>
      </c>
      <c r="HJ52" s="163">
        <v>181.341411091</v>
      </c>
      <c r="HK52" s="163">
        <v>385.91738994499997</v>
      </c>
      <c r="HL52" s="163">
        <v>360.85312959999999</v>
      </c>
      <c r="HM52" s="163">
        <v>425.32011278099998</v>
      </c>
      <c r="HN52" s="163">
        <v>379.75827940000005</v>
      </c>
      <c r="HO52" s="163">
        <v>376.16636287099999</v>
      </c>
      <c r="HP52" s="163">
        <v>375.14264947200002</v>
      </c>
      <c r="HQ52" s="163">
        <v>342.94069968500003</v>
      </c>
      <c r="HR52" s="163">
        <v>342.60224107299996</v>
      </c>
      <c r="HS52" s="163">
        <v>410.91083505199998</v>
      </c>
      <c r="HT52" s="163">
        <v>378.648813561</v>
      </c>
      <c r="HU52" s="163">
        <v>758.37827643700007</v>
      </c>
      <c r="HV52" s="163">
        <v>178.75361067000003</v>
      </c>
      <c r="HW52" s="163">
        <v>298.87690530699996</v>
      </c>
      <c r="HX52" s="163">
        <v>365.12289758899999</v>
      </c>
      <c r="HY52" s="163">
        <v>437.28073781899997</v>
      </c>
      <c r="HZ52" s="163">
        <v>394.45075673399998</v>
      </c>
      <c r="IA52" s="163">
        <v>388.234656685</v>
      </c>
      <c r="IB52" s="163">
        <v>412.32575068800008</v>
      </c>
      <c r="IC52" s="163">
        <v>355.64025574700003</v>
      </c>
      <c r="ID52" s="163">
        <v>395.47068978499993</v>
      </c>
      <c r="IE52" s="163">
        <v>429.66036855000004</v>
      </c>
      <c r="IF52" s="163">
        <v>447.28206107400001</v>
      </c>
      <c r="IG52" s="163">
        <v>580.46591177400001</v>
      </c>
      <c r="IH52" s="158">
        <v>299.61482596100001</v>
      </c>
      <c r="II52" s="158">
        <v>371.32845624100003</v>
      </c>
      <c r="IJ52" s="158">
        <v>401.85798513800006</v>
      </c>
      <c r="IK52" s="158">
        <v>479.02433666399997</v>
      </c>
      <c r="IL52" s="158">
        <v>414.80375485600001</v>
      </c>
      <c r="IM52" s="158">
        <v>339.37392405799994</v>
      </c>
      <c r="IN52" s="158">
        <v>402.86263168800008</v>
      </c>
      <c r="IO52" s="158"/>
      <c r="IP52" s="158"/>
      <c r="IQ52" s="158"/>
      <c r="IR52" s="158"/>
      <c r="IS52" s="158"/>
    </row>
    <row r="53" spans="1:253" s="27" customFormat="1" x14ac:dyDescent="0.25">
      <c r="A53" s="28" t="s">
        <v>13</v>
      </c>
      <c r="B53" s="29">
        <v>16.805984056</v>
      </c>
      <c r="C53" s="29">
        <v>20.200884130999999</v>
      </c>
      <c r="D53" s="29">
        <v>29.118247278000002</v>
      </c>
      <c r="E53" s="29">
        <v>24.122704330000001</v>
      </c>
      <c r="F53" s="29">
        <v>30.414046694</v>
      </c>
      <c r="G53" s="29">
        <v>30.304555990000001</v>
      </c>
      <c r="H53" s="29">
        <v>31.424022127000001</v>
      </c>
      <c r="I53" s="29">
        <v>19.012057860000002</v>
      </c>
      <c r="J53" s="29">
        <v>29.216267972000001</v>
      </c>
      <c r="K53" s="29">
        <v>27.492563347000001</v>
      </c>
      <c r="L53" s="29">
        <v>32.655560727999998</v>
      </c>
      <c r="M53" s="29">
        <v>60.248769449999998</v>
      </c>
      <c r="N53" s="29">
        <v>15.445228144000001</v>
      </c>
      <c r="O53" s="29">
        <v>24.123842691</v>
      </c>
      <c r="P53" s="29">
        <v>27.934030621999998</v>
      </c>
      <c r="Q53" s="29">
        <v>27.079317057000001</v>
      </c>
      <c r="R53" s="29">
        <v>32.186330024</v>
      </c>
      <c r="S53" s="29">
        <v>34.082058924999998</v>
      </c>
      <c r="T53" s="29">
        <v>38.203712937000006</v>
      </c>
      <c r="U53" s="29">
        <v>42.217256157000001</v>
      </c>
      <c r="V53" s="29">
        <v>39.206260214000004</v>
      </c>
      <c r="W53" s="29">
        <v>35.102978330999996</v>
      </c>
      <c r="X53" s="29">
        <v>31.683163042</v>
      </c>
      <c r="Y53" s="29">
        <v>62.739919672000006</v>
      </c>
      <c r="Z53" s="29">
        <v>7.3531309499999997</v>
      </c>
      <c r="AA53" s="29">
        <v>43.181278039000006</v>
      </c>
      <c r="AB53" s="29">
        <v>38.850522215999995</v>
      </c>
      <c r="AC53" s="29">
        <v>41.852539650000004</v>
      </c>
      <c r="AD53" s="29">
        <v>42.116948722000004</v>
      </c>
      <c r="AE53" s="29">
        <v>43.280765193999997</v>
      </c>
      <c r="AF53" s="29">
        <v>44.875958883000003</v>
      </c>
      <c r="AG53" s="29">
        <v>42.077036424000006</v>
      </c>
      <c r="AH53" s="29">
        <v>44.973168641999997</v>
      </c>
      <c r="AI53" s="29">
        <v>41.794821297000006</v>
      </c>
      <c r="AJ53" s="29">
        <v>45.908144782999997</v>
      </c>
      <c r="AK53" s="29">
        <v>70.640720231999993</v>
      </c>
      <c r="AL53" s="29">
        <v>24.162391468000003</v>
      </c>
      <c r="AM53" s="29">
        <v>29.698439887999999</v>
      </c>
      <c r="AN53" s="29">
        <v>37.925890142</v>
      </c>
      <c r="AO53" s="29">
        <v>40.882398996000006</v>
      </c>
      <c r="AP53" s="29">
        <v>45.160138130999997</v>
      </c>
      <c r="AQ53" s="29">
        <v>55.193891196999999</v>
      </c>
      <c r="AR53" s="29">
        <v>51.107192411999996</v>
      </c>
      <c r="AS53" s="29">
        <v>47.153406898999997</v>
      </c>
      <c r="AT53" s="29">
        <v>61.449554092999996</v>
      </c>
      <c r="AU53" s="29">
        <v>48.166825442000004</v>
      </c>
      <c r="AV53" s="29">
        <v>55.296429777999997</v>
      </c>
      <c r="AW53" s="29">
        <v>89.907872910000009</v>
      </c>
      <c r="AX53" s="29">
        <v>24.992571399999999</v>
      </c>
      <c r="AY53" s="29">
        <v>33.290347948000004</v>
      </c>
      <c r="AZ53" s="29">
        <v>43.507999652999999</v>
      </c>
      <c r="BA53" s="29">
        <v>49.354651104999995</v>
      </c>
      <c r="BB53" s="29">
        <v>51.081985445000001</v>
      </c>
      <c r="BC53" s="29">
        <v>54.442961813999993</v>
      </c>
      <c r="BD53" s="29">
        <v>61.871402025000002</v>
      </c>
      <c r="BE53" s="29">
        <v>66.976711890000004</v>
      </c>
      <c r="BF53" s="29">
        <v>58.728744119999995</v>
      </c>
      <c r="BG53" s="29">
        <v>64.436761024000006</v>
      </c>
      <c r="BH53" s="29">
        <v>72.707608208000011</v>
      </c>
      <c r="BI53" s="29">
        <v>93.743374402000001</v>
      </c>
      <c r="BJ53" s="29">
        <v>37.304915192999999</v>
      </c>
      <c r="BK53" s="29">
        <v>52.461360345000003</v>
      </c>
      <c r="BL53" s="29">
        <v>71.815015717000009</v>
      </c>
      <c r="BM53" s="29">
        <v>79.723947848999984</v>
      </c>
      <c r="BN53" s="29">
        <v>65.458546847999997</v>
      </c>
      <c r="BO53" s="29">
        <v>64.125654498000003</v>
      </c>
      <c r="BP53" s="29">
        <v>61.992020347999997</v>
      </c>
      <c r="BQ53" s="29">
        <v>66.461247073999999</v>
      </c>
      <c r="BR53" s="29">
        <v>71.696156363</v>
      </c>
      <c r="BS53" s="29">
        <v>58.155594303000001</v>
      </c>
      <c r="BT53" s="29">
        <v>58.759382019000007</v>
      </c>
      <c r="BU53" s="29">
        <v>132.926029895</v>
      </c>
      <c r="BV53" s="29">
        <v>41.333483604999998</v>
      </c>
      <c r="BW53" s="29">
        <v>58.720343285000013</v>
      </c>
      <c r="BX53" s="29">
        <v>92.210405367999996</v>
      </c>
      <c r="BY53" s="29">
        <v>87.862916609999999</v>
      </c>
      <c r="BZ53" s="29">
        <v>82.889686715000011</v>
      </c>
      <c r="CA53" s="29">
        <v>78.606813689000006</v>
      </c>
      <c r="CB53" s="29">
        <v>83.381535028000016</v>
      </c>
      <c r="CC53" s="29">
        <v>80.940893181999996</v>
      </c>
      <c r="CD53" s="29">
        <v>81.600393228999991</v>
      </c>
      <c r="CE53" s="29">
        <v>85.161423393999996</v>
      </c>
      <c r="CF53" s="29">
        <v>86.258740552000006</v>
      </c>
      <c r="CG53" s="29">
        <v>148.57997584200001</v>
      </c>
      <c r="CH53" s="29">
        <v>42.870691772000001</v>
      </c>
      <c r="CI53" s="29">
        <v>37.853591841000004</v>
      </c>
      <c r="CJ53" s="29">
        <v>58.158047947999997</v>
      </c>
      <c r="CK53" s="29">
        <v>60.027889653999999</v>
      </c>
      <c r="CL53" s="29">
        <v>55.870564223999992</v>
      </c>
      <c r="CM53" s="29">
        <v>245.104340595</v>
      </c>
      <c r="CN53" s="29">
        <v>96.775610497999992</v>
      </c>
      <c r="CO53" s="29">
        <v>96.48503930199999</v>
      </c>
      <c r="CP53" s="29">
        <v>54.577604688000001</v>
      </c>
      <c r="CQ53" s="29">
        <v>46.771579604999999</v>
      </c>
      <c r="CR53" s="29">
        <v>180.11192338200001</v>
      </c>
      <c r="CS53" s="29">
        <v>167.43122349200002</v>
      </c>
      <c r="CT53" s="29">
        <v>55.560929100999999</v>
      </c>
      <c r="CU53" s="29">
        <v>100.19925145399999</v>
      </c>
      <c r="CV53" s="29">
        <v>161.659989967</v>
      </c>
      <c r="CW53" s="29">
        <v>116.71331160699999</v>
      </c>
      <c r="CX53" s="29">
        <v>122.79337322400001</v>
      </c>
      <c r="CY53" s="29">
        <v>132.65816712300003</v>
      </c>
      <c r="CZ53" s="29">
        <v>125.47979170700002</v>
      </c>
      <c r="DA53" s="29">
        <v>108.689873906</v>
      </c>
      <c r="DB53" s="29">
        <v>107.68230712100001</v>
      </c>
      <c r="DC53" s="29">
        <v>102.16363439199999</v>
      </c>
      <c r="DD53" s="29">
        <v>100.53833144899998</v>
      </c>
      <c r="DE53" s="29">
        <v>189.86207984200001</v>
      </c>
      <c r="DF53" s="29">
        <v>10.854979828999999</v>
      </c>
      <c r="DG53" s="29">
        <v>155.65347553799998</v>
      </c>
      <c r="DH53" s="29">
        <v>185.97978904800001</v>
      </c>
      <c r="DI53" s="29">
        <v>217.52188673800001</v>
      </c>
      <c r="DJ53" s="29">
        <v>238.90941566600003</v>
      </c>
      <c r="DK53" s="29">
        <v>150.32043685700003</v>
      </c>
      <c r="DL53" s="29">
        <v>173.16525637499998</v>
      </c>
      <c r="DM53" s="29">
        <v>158.24312516699999</v>
      </c>
      <c r="DN53" s="29">
        <v>129.12306553400001</v>
      </c>
      <c r="DO53" s="29">
        <v>154.222871572</v>
      </c>
      <c r="DP53" s="29">
        <v>224.87133736299998</v>
      </c>
      <c r="DQ53" s="29">
        <v>299.66027390900001</v>
      </c>
      <c r="DR53" s="29">
        <v>168.77401256700003</v>
      </c>
      <c r="DS53" s="29">
        <v>197.34925366499999</v>
      </c>
      <c r="DT53" s="29">
        <v>147.52779904499999</v>
      </c>
      <c r="DU53" s="29">
        <v>168.94496740900001</v>
      </c>
      <c r="DV53" s="29">
        <v>186.606407932</v>
      </c>
      <c r="DW53" s="29">
        <v>166.92477174299998</v>
      </c>
      <c r="DX53" s="29">
        <v>155.98208634700001</v>
      </c>
      <c r="DY53" s="29">
        <v>144.82383976099999</v>
      </c>
      <c r="DZ53" s="29">
        <v>159.73018325500001</v>
      </c>
      <c r="EA53" s="29">
        <v>176.55920078</v>
      </c>
      <c r="EB53" s="29">
        <v>165.65615269199998</v>
      </c>
      <c r="EC53" s="29">
        <v>271.59878273300001</v>
      </c>
      <c r="ED53" s="29">
        <v>132.56064840400001</v>
      </c>
      <c r="EE53" s="29">
        <v>207.30648416299999</v>
      </c>
      <c r="EF53" s="29">
        <v>244.62764452200003</v>
      </c>
      <c r="EG53" s="29">
        <v>176.753902377</v>
      </c>
      <c r="EH53" s="29">
        <v>185.69725905599995</v>
      </c>
      <c r="EI53" s="29">
        <v>379.15219875800005</v>
      </c>
      <c r="EJ53" s="29">
        <v>250.17178297399997</v>
      </c>
      <c r="EK53" s="29">
        <v>178.143870932</v>
      </c>
      <c r="EL53" s="29">
        <v>192.39581350900002</v>
      </c>
      <c r="EM53" s="29">
        <v>184.59707040399999</v>
      </c>
      <c r="EN53" s="29">
        <v>210.764760717</v>
      </c>
      <c r="EO53" s="29">
        <v>281.47759107500002</v>
      </c>
      <c r="EP53" s="29">
        <v>50.346605464999996</v>
      </c>
      <c r="EQ53" s="29">
        <v>233.83910542500001</v>
      </c>
      <c r="ER53" s="29">
        <v>215.23615274399998</v>
      </c>
      <c r="ES53" s="29">
        <v>189.786544437</v>
      </c>
      <c r="ET53" s="29">
        <v>194.218130672</v>
      </c>
      <c r="EU53" s="29">
        <v>255.81648111299998</v>
      </c>
      <c r="EV53" s="29">
        <v>329.25029434700002</v>
      </c>
      <c r="EW53" s="29">
        <v>192.25427079899995</v>
      </c>
      <c r="EX53" s="29">
        <v>208.55339541399999</v>
      </c>
      <c r="EY53" s="29">
        <v>184.39438608400002</v>
      </c>
      <c r="EZ53" s="29">
        <v>186.56165160700002</v>
      </c>
      <c r="FA53" s="29">
        <v>325.64217379899998</v>
      </c>
      <c r="FB53" s="29">
        <v>157.98686274599999</v>
      </c>
      <c r="FC53" s="29">
        <v>316.92429028500004</v>
      </c>
      <c r="FD53" s="29">
        <v>209.15901172599999</v>
      </c>
      <c r="FE53" s="29">
        <v>225.52668555999998</v>
      </c>
      <c r="FF53" s="29">
        <v>203.13245683099996</v>
      </c>
      <c r="FG53" s="29">
        <v>204.08030385300003</v>
      </c>
      <c r="FH53" s="29">
        <v>200.69906630200001</v>
      </c>
      <c r="FI53" s="29">
        <v>205.31962964899998</v>
      </c>
      <c r="FJ53" s="29">
        <v>252.338639551</v>
      </c>
      <c r="FK53" s="29">
        <v>194.21165241599999</v>
      </c>
      <c r="FL53" s="29">
        <v>187.22707831800003</v>
      </c>
      <c r="FM53" s="29">
        <v>300.099800453</v>
      </c>
      <c r="FN53" s="29">
        <v>215.02634494</v>
      </c>
      <c r="FO53" s="29">
        <v>257.96706353899998</v>
      </c>
      <c r="FP53" s="29">
        <v>254.20926917699998</v>
      </c>
      <c r="FQ53" s="29">
        <v>272.45320788699996</v>
      </c>
      <c r="FR53" s="29">
        <v>229.43776863099998</v>
      </c>
      <c r="FS53" s="29">
        <v>240.56213568299998</v>
      </c>
      <c r="FT53" s="29">
        <v>214.458235804</v>
      </c>
      <c r="FU53" s="29">
        <v>175.02662086299995</v>
      </c>
      <c r="FV53" s="29">
        <v>216.38287396000004</v>
      </c>
      <c r="FW53" s="29">
        <v>195.72910191</v>
      </c>
      <c r="FX53" s="29">
        <v>189.45195053499998</v>
      </c>
      <c r="FY53" s="29">
        <v>296.25563512400004</v>
      </c>
      <c r="FZ53" s="29">
        <v>124.772780055</v>
      </c>
      <c r="GA53" s="29">
        <v>319.98408295600001</v>
      </c>
      <c r="GB53" s="25">
        <v>254.58757993199998</v>
      </c>
      <c r="GC53" s="25">
        <v>242.38541536899999</v>
      </c>
      <c r="GD53" s="25">
        <v>204.47390823399994</v>
      </c>
      <c r="GE53" s="25">
        <v>237.04541385600004</v>
      </c>
      <c r="GF53" s="25">
        <v>236.553387249</v>
      </c>
      <c r="GG53" s="25">
        <v>189.07799764499998</v>
      </c>
      <c r="GH53" s="25">
        <v>239.39601325799998</v>
      </c>
      <c r="GI53" s="25">
        <v>247.421913171</v>
      </c>
      <c r="GJ53" s="25">
        <v>250.50084935600003</v>
      </c>
      <c r="GK53" s="25">
        <v>370.51043251599998</v>
      </c>
      <c r="GL53" s="26">
        <v>169.117060885</v>
      </c>
      <c r="GM53" s="26">
        <v>225.60132692699997</v>
      </c>
      <c r="GN53" s="26">
        <v>276.79219692400005</v>
      </c>
      <c r="GO53" s="26">
        <v>237.89888585699995</v>
      </c>
      <c r="GP53" s="26">
        <v>284.94348504200002</v>
      </c>
      <c r="GQ53" s="26">
        <v>253.55628886400001</v>
      </c>
      <c r="GR53" s="26">
        <v>247.88898621899997</v>
      </c>
      <c r="GS53" s="26">
        <v>254.19496274299999</v>
      </c>
      <c r="GT53" s="26">
        <v>226.28365650800001</v>
      </c>
      <c r="GU53" s="26">
        <v>241.22398978999999</v>
      </c>
      <c r="GV53" s="26">
        <v>289.03644607999996</v>
      </c>
      <c r="GW53" s="26">
        <v>389.32624622999992</v>
      </c>
      <c r="GX53" s="161">
        <v>190.28405762299997</v>
      </c>
      <c r="GY53" s="161">
        <v>236.825137595</v>
      </c>
      <c r="GZ53" s="161">
        <v>257.98765522200006</v>
      </c>
      <c r="HA53" s="161">
        <v>245.48238980199997</v>
      </c>
      <c r="HB53" s="161">
        <v>287.24945634300002</v>
      </c>
      <c r="HC53" s="161">
        <v>260.59406391700003</v>
      </c>
      <c r="HD53" s="161">
        <v>243.82386563900005</v>
      </c>
      <c r="HE53" s="161">
        <v>225.81579320600002</v>
      </c>
      <c r="HF53" s="161">
        <v>446.022141514</v>
      </c>
      <c r="HG53" s="161">
        <v>286.38313121799996</v>
      </c>
      <c r="HH53" s="161">
        <v>328.60897375600001</v>
      </c>
      <c r="HI53" s="161">
        <v>434.63644425800004</v>
      </c>
      <c r="HJ53" s="166">
        <v>180.843473754</v>
      </c>
      <c r="HK53" s="166">
        <v>237.661585027</v>
      </c>
      <c r="HL53" s="166">
        <v>266.45828618000002</v>
      </c>
      <c r="HM53" s="166">
        <v>264.07780742400001</v>
      </c>
      <c r="HN53" s="166">
        <v>281.40344815100002</v>
      </c>
      <c r="HO53" s="166">
        <v>294.91593565599999</v>
      </c>
      <c r="HP53" s="166">
        <v>283.89934567699999</v>
      </c>
      <c r="HQ53" s="166">
        <v>263.449292662</v>
      </c>
      <c r="HR53" s="166">
        <v>269.56685088899997</v>
      </c>
      <c r="HS53" s="166">
        <v>281.856193018</v>
      </c>
      <c r="HT53" s="166">
        <v>267.917039461</v>
      </c>
      <c r="HU53" s="166">
        <v>489.81014202100005</v>
      </c>
      <c r="HV53" s="166">
        <v>175.00471826200004</v>
      </c>
      <c r="HW53" s="166">
        <v>225.46952313999998</v>
      </c>
      <c r="HX53" s="166">
        <v>279.27905410800003</v>
      </c>
      <c r="HY53" s="166">
        <v>273.92907905299995</v>
      </c>
      <c r="HZ53" s="166">
        <v>283.17093949899999</v>
      </c>
      <c r="IA53" s="166">
        <v>256.19563665800001</v>
      </c>
      <c r="IB53" s="166">
        <v>293.65308302100004</v>
      </c>
      <c r="IC53" s="166">
        <v>264.17495083300003</v>
      </c>
      <c r="ID53" s="166">
        <v>283.58415146399994</v>
      </c>
      <c r="IE53" s="166">
        <v>248.50498493600003</v>
      </c>
      <c r="IF53" s="166">
        <v>284.76021459600003</v>
      </c>
      <c r="IG53" s="166">
        <v>433.861578614</v>
      </c>
      <c r="IH53" s="161">
        <v>202.96262200300001</v>
      </c>
      <c r="II53" s="161">
        <v>272.46587209600006</v>
      </c>
      <c r="IJ53" s="161">
        <v>302.55868385800005</v>
      </c>
      <c r="IK53" s="161">
        <v>324.99023718399997</v>
      </c>
      <c r="IL53" s="161">
        <v>290.82408961499999</v>
      </c>
      <c r="IM53" s="161">
        <v>233.73494453099997</v>
      </c>
      <c r="IN53" s="161">
        <v>268.02734554200003</v>
      </c>
      <c r="IO53" s="161"/>
      <c r="IP53" s="161"/>
      <c r="IQ53" s="161"/>
      <c r="IR53" s="161"/>
      <c r="IS53" s="161"/>
    </row>
    <row r="54" spans="1:253" x14ac:dyDescent="0.25">
      <c r="A54" s="13" t="s">
        <v>14</v>
      </c>
      <c r="B54" s="14">
        <v>0</v>
      </c>
      <c r="C54" s="14">
        <v>9.392534000000001E-2</v>
      </c>
      <c r="D54" s="14">
        <v>5.6919993360000003</v>
      </c>
      <c r="E54" s="14">
        <v>8.5797626380000001</v>
      </c>
      <c r="F54" s="14">
        <v>13.293649386</v>
      </c>
      <c r="G54" s="14">
        <v>16.272308581000001</v>
      </c>
      <c r="H54" s="14">
        <v>17.846574007000001</v>
      </c>
      <c r="I54" s="14">
        <v>7.0263999999999998</v>
      </c>
      <c r="J54" s="14">
        <v>7.7282640789999997</v>
      </c>
      <c r="K54" s="14">
        <v>25.002397676000001</v>
      </c>
      <c r="L54" s="14">
        <v>21.588726610999998</v>
      </c>
      <c r="M54" s="14">
        <v>80.763064536000002</v>
      </c>
      <c r="N54" s="14">
        <v>0</v>
      </c>
      <c r="O54" s="14">
        <v>0</v>
      </c>
      <c r="P54" s="14">
        <v>0.47326067999999999</v>
      </c>
      <c r="Q54" s="14">
        <v>8.0077539370000004</v>
      </c>
      <c r="R54" s="14">
        <v>17.095114675999998</v>
      </c>
      <c r="S54" s="14">
        <v>10.398274871</v>
      </c>
      <c r="T54" s="14">
        <v>17.870164077000002</v>
      </c>
      <c r="U54" s="14">
        <v>32.452765817</v>
      </c>
      <c r="V54" s="14">
        <v>29.296633568999997</v>
      </c>
      <c r="W54" s="14">
        <v>55.949628842999999</v>
      </c>
      <c r="X54" s="14">
        <v>25.782516298000001</v>
      </c>
      <c r="Y54" s="14">
        <v>73.833461695000011</v>
      </c>
      <c r="Z54" s="14">
        <v>0</v>
      </c>
      <c r="AA54" s="14">
        <v>22.790911487000002</v>
      </c>
      <c r="AB54" s="14">
        <v>13.970582884000001</v>
      </c>
      <c r="AC54" s="14">
        <v>25.145919743</v>
      </c>
      <c r="AD54" s="14">
        <v>30.43094949</v>
      </c>
      <c r="AE54" s="14">
        <v>31.178975622999999</v>
      </c>
      <c r="AF54" s="14">
        <v>48.933506663999999</v>
      </c>
      <c r="AG54" s="14">
        <v>39.947490567000003</v>
      </c>
      <c r="AH54" s="14">
        <v>40.629562450999998</v>
      </c>
      <c r="AI54" s="14">
        <v>58.852159102000002</v>
      </c>
      <c r="AJ54" s="14">
        <v>72.072083147000001</v>
      </c>
      <c r="AK54" s="14">
        <v>60.600358805999996</v>
      </c>
      <c r="AL54" s="14">
        <v>0.6</v>
      </c>
      <c r="AM54" s="14">
        <v>5.6594918129999998</v>
      </c>
      <c r="AN54" s="14">
        <v>18.865798525999999</v>
      </c>
      <c r="AO54" s="14">
        <v>39.879370605999995</v>
      </c>
      <c r="AP54" s="14">
        <v>34.600520279000001</v>
      </c>
      <c r="AQ54" s="14">
        <v>58.657522817</v>
      </c>
      <c r="AR54" s="14">
        <v>36.765493337999999</v>
      </c>
      <c r="AS54" s="14">
        <v>42.672671573999999</v>
      </c>
      <c r="AT54" s="14">
        <v>48.248580226000009</v>
      </c>
      <c r="AU54" s="14">
        <v>34.765280809000004</v>
      </c>
      <c r="AV54" s="14">
        <v>13.685928983</v>
      </c>
      <c r="AW54" s="14">
        <v>178.11880104799999</v>
      </c>
      <c r="AX54" s="14">
        <v>0</v>
      </c>
      <c r="AY54" s="14">
        <v>24.441115371999999</v>
      </c>
      <c r="AZ54" s="14">
        <v>31.169164458000001</v>
      </c>
      <c r="BA54" s="14">
        <v>25.35997076</v>
      </c>
      <c r="BB54" s="14">
        <v>41.921316794999996</v>
      </c>
      <c r="BC54" s="14">
        <v>37.062726015000003</v>
      </c>
      <c r="BD54" s="14">
        <v>46.337411736</v>
      </c>
      <c r="BE54" s="14">
        <v>60.186553782000004</v>
      </c>
      <c r="BF54" s="14">
        <v>50.096647494000003</v>
      </c>
      <c r="BG54" s="14">
        <v>59.183456699000004</v>
      </c>
      <c r="BH54" s="14">
        <v>70.470621956000002</v>
      </c>
      <c r="BI54" s="14">
        <v>132.62818431400001</v>
      </c>
      <c r="BJ54" s="14">
        <v>0</v>
      </c>
      <c r="BK54" s="14">
        <v>56.210124773999993</v>
      </c>
      <c r="BL54" s="14">
        <v>61.409321571000007</v>
      </c>
      <c r="BM54" s="14">
        <v>73.017306712999996</v>
      </c>
      <c r="BN54" s="14">
        <v>18.090563862</v>
      </c>
      <c r="BO54" s="14">
        <v>36.419039280999996</v>
      </c>
      <c r="BP54" s="14">
        <v>47.466682769000002</v>
      </c>
      <c r="BQ54" s="14">
        <v>18.126768894000001</v>
      </c>
      <c r="BR54" s="14">
        <v>50.92182300999999</v>
      </c>
      <c r="BS54" s="14">
        <v>43.924714209000008</v>
      </c>
      <c r="BT54" s="14">
        <v>51.813048198999994</v>
      </c>
      <c r="BU54" s="14">
        <v>142.476312041</v>
      </c>
      <c r="BV54" s="14">
        <v>0.14133999999999999</v>
      </c>
      <c r="BW54" s="14">
        <v>32.403148526999999</v>
      </c>
      <c r="BX54" s="14">
        <v>105.65518511499999</v>
      </c>
      <c r="BY54" s="14">
        <v>49.251571276</v>
      </c>
      <c r="BZ54" s="14">
        <v>59.664100850000004</v>
      </c>
      <c r="CA54" s="14">
        <v>62.655967698999994</v>
      </c>
      <c r="CB54" s="14">
        <v>61.168027087999995</v>
      </c>
      <c r="CC54" s="14">
        <v>73.624585361000001</v>
      </c>
      <c r="CD54" s="14">
        <v>84.571098031000005</v>
      </c>
      <c r="CE54" s="14">
        <v>176.99080275900002</v>
      </c>
      <c r="CF54" s="14">
        <v>102.367440914</v>
      </c>
      <c r="CG54" s="14">
        <v>211.62079817199998</v>
      </c>
      <c r="CH54" s="14">
        <v>0.18930276299999999</v>
      </c>
      <c r="CI54" s="14">
        <v>72.970027094000002</v>
      </c>
      <c r="CJ54" s="14">
        <v>48.138763580999999</v>
      </c>
      <c r="CK54" s="14">
        <v>53.720374421000002</v>
      </c>
      <c r="CL54" s="14">
        <v>53.589084602999996</v>
      </c>
      <c r="CM54" s="14">
        <v>77.296838270999999</v>
      </c>
      <c r="CN54" s="14">
        <v>51.902467416000007</v>
      </c>
      <c r="CO54" s="14">
        <v>62.138258544000003</v>
      </c>
      <c r="CP54" s="14">
        <v>76.049897793999989</v>
      </c>
      <c r="CQ54" s="14">
        <v>40.412089365000007</v>
      </c>
      <c r="CR54" s="14">
        <v>54.072437191000006</v>
      </c>
      <c r="CS54" s="14">
        <v>166.99865040500001</v>
      </c>
      <c r="CT54" s="14">
        <v>10.058010207999999</v>
      </c>
      <c r="CU54" s="14">
        <v>10.025552247</v>
      </c>
      <c r="CV54" s="14">
        <v>85.704390465000003</v>
      </c>
      <c r="CW54" s="14">
        <v>60.126992119000001</v>
      </c>
      <c r="CX54" s="14">
        <v>67.643902854999993</v>
      </c>
      <c r="CY54" s="14">
        <v>84.566457686999996</v>
      </c>
      <c r="CZ54" s="14">
        <v>105.24124900299999</v>
      </c>
      <c r="DA54" s="14">
        <v>79.273412074999996</v>
      </c>
      <c r="DB54" s="14">
        <v>51.689452324999998</v>
      </c>
      <c r="DC54" s="14">
        <v>100.54622754299999</v>
      </c>
      <c r="DD54" s="14">
        <v>84.241136733999994</v>
      </c>
      <c r="DE54" s="14">
        <v>296.79805481599999</v>
      </c>
      <c r="DF54" s="14">
        <v>4.7171129999999999E-2</v>
      </c>
      <c r="DG54" s="14">
        <v>168.22772709900002</v>
      </c>
      <c r="DH54" s="14">
        <v>116.15238824699999</v>
      </c>
      <c r="DI54" s="14">
        <v>158.40558402899998</v>
      </c>
      <c r="DJ54" s="14">
        <v>123.996194729</v>
      </c>
      <c r="DK54" s="14">
        <v>128.871906674</v>
      </c>
      <c r="DL54" s="14">
        <v>141.57925615299999</v>
      </c>
      <c r="DM54" s="14">
        <v>92.048899708999997</v>
      </c>
      <c r="DN54" s="14">
        <v>28.131381094000002</v>
      </c>
      <c r="DO54" s="14">
        <v>125.95715312300001</v>
      </c>
      <c r="DP54" s="14">
        <v>416.67448388399998</v>
      </c>
      <c r="DQ54" s="14">
        <v>166.08362558300001</v>
      </c>
      <c r="DR54" s="14">
        <v>265.39950527800005</v>
      </c>
      <c r="DS54" s="14">
        <v>133.34896265</v>
      </c>
      <c r="DT54" s="14">
        <v>171.49831533700001</v>
      </c>
      <c r="DU54" s="14">
        <v>90.077834734999996</v>
      </c>
      <c r="DV54" s="14">
        <v>106.879768016</v>
      </c>
      <c r="DW54" s="14">
        <v>56.343407228000004</v>
      </c>
      <c r="DX54" s="14">
        <v>97.300346642000008</v>
      </c>
      <c r="DY54" s="14">
        <v>69.150333423999996</v>
      </c>
      <c r="DZ54" s="14">
        <v>81.363589314999984</v>
      </c>
      <c r="EA54" s="14">
        <v>81.060031334999991</v>
      </c>
      <c r="EB54" s="14">
        <v>87.193725540000003</v>
      </c>
      <c r="EC54" s="14">
        <v>325.84762316500002</v>
      </c>
      <c r="ED54" s="14">
        <v>11.702292868000001</v>
      </c>
      <c r="EE54" s="14">
        <v>242.73846032100002</v>
      </c>
      <c r="EF54" s="14">
        <v>82.853586191000005</v>
      </c>
      <c r="EG54" s="14">
        <v>76.787739907000017</v>
      </c>
      <c r="EH54" s="14">
        <v>89.302708149000011</v>
      </c>
      <c r="EI54" s="14">
        <v>166.18360161699999</v>
      </c>
      <c r="EJ54" s="14">
        <v>198.641813703</v>
      </c>
      <c r="EK54" s="14">
        <v>122.74891897299999</v>
      </c>
      <c r="EL54" s="14">
        <v>127.37059949200001</v>
      </c>
      <c r="EM54" s="14">
        <v>92.638595294000012</v>
      </c>
      <c r="EN54" s="14">
        <v>210.045635116</v>
      </c>
      <c r="EO54" s="14">
        <v>174.27989550800001</v>
      </c>
      <c r="EP54" s="14">
        <v>113.04487741399998</v>
      </c>
      <c r="EQ54" s="14">
        <v>72.759666718000005</v>
      </c>
      <c r="ER54" s="14">
        <v>150.32326617199999</v>
      </c>
      <c r="ES54" s="14">
        <v>118.82070622399999</v>
      </c>
      <c r="ET54" s="14">
        <v>126.54403100599998</v>
      </c>
      <c r="EU54" s="14">
        <v>230.05366506999999</v>
      </c>
      <c r="EV54" s="14">
        <v>241.73215827300001</v>
      </c>
      <c r="EW54" s="14">
        <v>136.41337870899997</v>
      </c>
      <c r="EX54" s="14">
        <v>149.64905333499999</v>
      </c>
      <c r="EY54" s="14">
        <v>72.956799813000003</v>
      </c>
      <c r="EZ54" s="14">
        <v>106.872785681</v>
      </c>
      <c r="FA54" s="14">
        <v>286.49856674999995</v>
      </c>
      <c r="FB54" s="14">
        <v>97.553862071999987</v>
      </c>
      <c r="FC54" s="14">
        <v>257.01598232999999</v>
      </c>
      <c r="FD54" s="14">
        <v>155.25444152200001</v>
      </c>
      <c r="FE54" s="14">
        <v>103.53927611099999</v>
      </c>
      <c r="FF54" s="14">
        <v>167.41657349899998</v>
      </c>
      <c r="FG54" s="14">
        <v>141.499615205</v>
      </c>
      <c r="FH54" s="14">
        <v>107.34130257900001</v>
      </c>
      <c r="FI54" s="14">
        <v>103.70247333099999</v>
      </c>
      <c r="FJ54" s="14">
        <v>188.63049773999998</v>
      </c>
      <c r="FK54" s="14">
        <v>136.10598560400001</v>
      </c>
      <c r="FL54" s="14">
        <v>98.449010397000009</v>
      </c>
      <c r="FM54" s="14">
        <v>134.12450181299999</v>
      </c>
      <c r="FN54" s="14">
        <v>302.48040673600002</v>
      </c>
      <c r="FO54" s="14">
        <v>20.901927173000001</v>
      </c>
      <c r="FP54" s="14">
        <v>103.55490953200001</v>
      </c>
      <c r="FQ54" s="14">
        <v>256.26962852600002</v>
      </c>
      <c r="FR54" s="14">
        <v>116.405302738</v>
      </c>
      <c r="FS54" s="14">
        <v>99.546197461999995</v>
      </c>
      <c r="FT54" s="14">
        <v>132.63084743799999</v>
      </c>
      <c r="FU54" s="14">
        <v>151.016609558</v>
      </c>
      <c r="FV54" s="14">
        <v>129.70680147899998</v>
      </c>
      <c r="FW54" s="14">
        <v>172.10357819600003</v>
      </c>
      <c r="FX54" s="14">
        <v>197.568650459</v>
      </c>
      <c r="FY54" s="14">
        <v>138.34172987100001</v>
      </c>
      <c r="FZ54" s="14">
        <v>2.7592713760000001</v>
      </c>
      <c r="GA54" s="14">
        <v>272.34851942299997</v>
      </c>
      <c r="GB54" s="6">
        <v>167.56930974999997</v>
      </c>
      <c r="GC54" s="6">
        <v>163.44552812200001</v>
      </c>
      <c r="GD54" s="6">
        <v>138.36926105000001</v>
      </c>
      <c r="GE54" s="6">
        <v>127.88703486099999</v>
      </c>
      <c r="GF54" s="6">
        <v>190.93892433199997</v>
      </c>
      <c r="GG54" s="6">
        <v>136.714089968</v>
      </c>
      <c r="GH54" s="6">
        <v>83.842531700000009</v>
      </c>
      <c r="GI54" s="6">
        <v>178.46463152000001</v>
      </c>
      <c r="GJ54" s="6">
        <v>179.63492011</v>
      </c>
      <c r="GK54" s="6">
        <v>177.687711592</v>
      </c>
      <c r="GL54" s="7">
        <v>94.814587034000013</v>
      </c>
      <c r="GM54" s="7">
        <v>228.407902772</v>
      </c>
      <c r="GN54" s="7">
        <v>217.51804383000001</v>
      </c>
      <c r="GO54" s="7">
        <v>116.088254961</v>
      </c>
      <c r="GP54" s="7">
        <v>186.12933832199997</v>
      </c>
      <c r="GQ54" s="7">
        <v>106.583106382</v>
      </c>
      <c r="GR54" s="7">
        <v>119.89407038600001</v>
      </c>
      <c r="GS54" s="7">
        <v>98.799548979999997</v>
      </c>
      <c r="GT54" s="7">
        <v>82.532737056000002</v>
      </c>
      <c r="GU54" s="7">
        <v>94.932021613999993</v>
      </c>
      <c r="GV54" s="7">
        <v>77.445877085000006</v>
      </c>
      <c r="GW54" s="7">
        <v>144.65330577</v>
      </c>
      <c r="GX54" s="158">
        <v>113.567950461</v>
      </c>
      <c r="GY54" s="158">
        <v>80.152369496999995</v>
      </c>
      <c r="GZ54" s="158">
        <v>89.256282745000007</v>
      </c>
      <c r="HA54" s="158">
        <v>110.04710813600001</v>
      </c>
      <c r="HB54" s="158">
        <v>45.086054021000002</v>
      </c>
      <c r="HC54" s="158">
        <v>52.100748574000001</v>
      </c>
      <c r="HD54" s="158">
        <v>59.144260837000004</v>
      </c>
      <c r="HE54" s="158">
        <v>45.480338414999999</v>
      </c>
      <c r="HF54" s="158">
        <v>121.12364394600002</v>
      </c>
      <c r="HG54" s="158">
        <v>60.364796435000002</v>
      </c>
      <c r="HH54" s="158">
        <v>79.597859505000002</v>
      </c>
      <c r="HI54" s="158">
        <v>222.76214396400002</v>
      </c>
      <c r="HJ54" s="163">
        <v>0.49793733700000004</v>
      </c>
      <c r="HK54" s="163">
        <v>148.255804918</v>
      </c>
      <c r="HL54" s="163">
        <v>94.394843419999987</v>
      </c>
      <c r="HM54" s="163">
        <v>161.24230535699996</v>
      </c>
      <c r="HN54" s="163">
        <v>98.354831249000014</v>
      </c>
      <c r="HO54" s="163">
        <v>81.250427215000002</v>
      </c>
      <c r="HP54" s="163">
        <v>91.243303795000003</v>
      </c>
      <c r="HQ54" s="163">
        <v>79.491407023000008</v>
      </c>
      <c r="HR54" s="163">
        <v>73.035390184000008</v>
      </c>
      <c r="HS54" s="163">
        <v>129.05464203399998</v>
      </c>
      <c r="HT54" s="163">
        <v>110.73177410000001</v>
      </c>
      <c r="HU54" s="163">
        <v>268.56813441599996</v>
      </c>
      <c r="HV54" s="163">
        <v>3.7488924080000001</v>
      </c>
      <c r="HW54" s="163">
        <v>73.407382166999994</v>
      </c>
      <c r="HX54" s="163">
        <v>85.843843480999993</v>
      </c>
      <c r="HY54" s="163">
        <v>163.35165876600001</v>
      </c>
      <c r="HZ54" s="163">
        <v>111.279817235</v>
      </c>
      <c r="IA54" s="163">
        <v>132.03902002700002</v>
      </c>
      <c r="IB54" s="163">
        <v>118.67266766700001</v>
      </c>
      <c r="IC54" s="163">
        <v>91.465304913999987</v>
      </c>
      <c r="ID54" s="163">
        <v>111.886538321</v>
      </c>
      <c r="IE54" s="163">
        <v>181.15538361399999</v>
      </c>
      <c r="IF54" s="163">
        <v>162.52184647800001</v>
      </c>
      <c r="IG54" s="163">
        <v>146.60433316000001</v>
      </c>
      <c r="IH54" s="158">
        <v>96.652203958000001</v>
      </c>
      <c r="II54" s="158">
        <v>98.862584145</v>
      </c>
      <c r="IJ54" s="158">
        <v>99.299301279999995</v>
      </c>
      <c r="IK54" s="158">
        <v>154.03409948000001</v>
      </c>
      <c r="IL54" s="158">
        <v>123.97966524100001</v>
      </c>
      <c r="IM54" s="158">
        <v>105.63897952699999</v>
      </c>
      <c r="IN54" s="158">
        <v>134.83528614600002</v>
      </c>
      <c r="IO54" s="158"/>
      <c r="IP54" s="158"/>
      <c r="IQ54" s="158"/>
      <c r="IR54" s="158"/>
      <c r="IS54" s="158"/>
    </row>
    <row r="55" spans="1:253" s="27" customFormat="1" x14ac:dyDescent="0.25">
      <c r="A55" s="28" t="s">
        <v>35</v>
      </c>
      <c r="B55" s="29">
        <v>71.074951000000013</v>
      </c>
      <c r="C55" s="29">
        <v>71.449133728999996</v>
      </c>
      <c r="D55" s="29">
        <v>72.577503191999995</v>
      </c>
      <c r="E55" s="29">
        <v>73.087695015999998</v>
      </c>
      <c r="F55" s="29">
        <v>73.691335201999991</v>
      </c>
      <c r="G55" s="29">
        <v>75.193315506999994</v>
      </c>
      <c r="H55" s="29">
        <v>75.076807719999991</v>
      </c>
      <c r="I55" s="29">
        <v>75.158258710000013</v>
      </c>
      <c r="J55" s="29">
        <v>74.647624777000004</v>
      </c>
      <c r="K55" s="29">
        <v>75.218873841000004</v>
      </c>
      <c r="L55" s="29">
        <v>78.018579887000001</v>
      </c>
      <c r="M55" s="29">
        <v>145.710186088</v>
      </c>
      <c r="N55" s="29">
        <v>72.644384697000007</v>
      </c>
      <c r="O55" s="29">
        <v>73.301810293000003</v>
      </c>
      <c r="P55" s="29">
        <v>76.056815360000016</v>
      </c>
      <c r="Q55" s="29">
        <v>74.798975628999997</v>
      </c>
      <c r="R55" s="29">
        <v>75.942538807000005</v>
      </c>
      <c r="S55" s="29">
        <v>1.9407417430000002</v>
      </c>
      <c r="T55" s="29">
        <v>154.96850677500001</v>
      </c>
      <c r="U55" s="29">
        <v>77.724489470000009</v>
      </c>
      <c r="V55" s="29">
        <v>9.8951361609999999</v>
      </c>
      <c r="W55" s="29">
        <v>156.81579504499999</v>
      </c>
      <c r="X55" s="29">
        <v>80.733147117000001</v>
      </c>
      <c r="Y55" s="29">
        <v>111.14984113</v>
      </c>
      <c r="Z55" s="29">
        <v>55.485869911000002</v>
      </c>
      <c r="AA55" s="29">
        <v>112.91905761699999</v>
      </c>
      <c r="AB55" s="29">
        <v>89.238728932000001</v>
      </c>
      <c r="AC55" s="29">
        <v>87.750503280000004</v>
      </c>
      <c r="AD55" s="29">
        <v>88.499035654000011</v>
      </c>
      <c r="AE55" s="29">
        <v>95.032492139999988</v>
      </c>
      <c r="AF55" s="29">
        <v>122.77013897299999</v>
      </c>
      <c r="AG55" s="29">
        <v>96.758591938000009</v>
      </c>
      <c r="AH55" s="29">
        <v>93.667887081000003</v>
      </c>
      <c r="AI55" s="29">
        <v>93.646477365999999</v>
      </c>
      <c r="AJ55" s="29">
        <v>93.447664113000002</v>
      </c>
      <c r="AK55" s="29">
        <v>124.14292353099998</v>
      </c>
      <c r="AL55" s="29">
        <v>94.617402780000006</v>
      </c>
      <c r="AM55" s="29">
        <v>99.534505339000006</v>
      </c>
      <c r="AN55" s="29">
        <v>98.575673800999994</v>
      </c>
      <c r="AO55" s="29">
        <v>98.255128120999998</v>
      </c>
      <c r="AP55" s="29">
        <v>142.24278755500001</v>
      </c>
      <c r="AQ55" s="29">
        <v>98.358132581000007</v>
      </c>
      <c r="AR55" s="29">
        <v>100.72538216800001</v>
      </c>
      <c r="AS55" s="29">
        <v>99.668258534999993</v>
      </c>
      <c r="AT55" s="29">
        <v>99.50569390199999</v>
      </c>
      <c r="AU55" s="29">
        <v>98.741710828999999</v>
      </c>
      <c r="AV55" s="29">
        <v>100.811057612</v>
      </c>
      <c r="AW55" s="29">
        <v>161.91646080099997</v>
      </c>
      <c r="AX55" s="29">
        <v>99.704999147999999</v>
      </c>
      <c r="AY55" s="29">
        <v>101.9603327</v>
      </c>
      <c r="AZ55" s="29">
        <v>134.38780029099999</v>
      </c>
      <c r="BA55" s="29">
        <v>102.304209069</v>
      </c>
      <c r="BB55" s="29">
        <v>124.13737358</v>
      </c>
      <c r="BC55" s="29">
        <v>112.5461081</v>
      </c>
      <c r="BD55" s="29">
        <v>123.26277819999999</v>
      </c>
      <c r="BE55" s="29">
        <v>102.643670646</v>
      </c>
      <c r="BF55" s="29">
        <v>104.06138598000003</v>
      </c>
      <c r="BG55" s="29">
        <v>104.81346463999999</v>
      </c>
      <c r="BH55" s="29">
        <v>77.082940618000009</v>
      </c>
      <c r="BI55" s="29">
        <v>232.019542758</v>
      </c>
      <c r="BJ55" s="29">
        <v>104.31244107500001</v>
      </c>
      <c r="BK55" s="29">
        <v>108.57176137</v>
      </c>
      <c r="BL55" s="29">
        <v>114.36137784799998</v>
      </c>
      <c r="BM55" s="29">
        <v>111.25498790099999</v>
      </c>
      <c r="BN55" s="29">
        <v>109.86443260600001</v>
      </c>
      <c r="BO55" s="29">
        <v>118.281542825</v>
      </c>
      <c r="BP55" s="29">
        <v>115.64041770500002</v>
      </c>
      <c r="BQ55" s="29">
        <v>109.54068813200001</v>
      </c>
      <c r="BR55" s="29">
        <v>109.407231201</v>
      </c>
      <c r="BS55" s="29">
        <v>117.172911661</v>
      </c>
      <c r="BT55" s="29">
        <v>120.029131487</v>
      </c>
      <c r="BU55" s="29">
        <v>194.740625384</v>
      </c>
      <c r="BV55" s="29">
        <v>123.69230318700002</v>
      </c>
      <c r="BW55" s="29">
        <v>127.625768714</v>
      </c>
      <c r="BX55" s="29">
        <v>137.786107848</v>
      </c>
      <c r="BY55" s="29">
        <v>124.922932285</v>
      </c>
      <c r="BZ55" s="29">
        <v>150.83753866000001</v>
      </c>
      <c r="CA55" s="29">
        <v>132.19608158399998</v>
      </c>
      <c r="CB55" s="29">
        <v>142.76763463199998</v>
      </c>
      <c r="CC55" s="29">
        <v>122.83885601</v>
      </c>
      <c r="CD55" s="29">
        <v>139.17255263900003</v>
      </c>
      <c r="CE55" s="29">
        <v>132.19019811199999</v>
      </c>
      <c r="CF55" s="29">
        <v>131.14247412500001</v>
      </c>
      <c r="CG55" s="29">
        <v>220.07737859</v>
      </c>
      <c r="CH55" s="29">
        <v>138.67984235500001</v>
      </c>
      <c r="CI55" s="29">
        <v>128.33728794999999</v>
      </c>
      <c r="CJ55" s="29">
        <v>127.788107091</v>
      </c>
      <c r="CK55" s="29">
        <v>205.88447335000001</v>
      </c>
      <c r="CL55" s="29">
        <v>133.24841913399999</v>
      </c>
      <c r="CM55" s="29">
        <v>137.00150501200002</v>
      </c>
      <c r="CN55" s="29">
        <v>128.16501265799999</v>
      </c>
      <c r="CO55" s="29">
        <v>147.83983014899999</v>
      </c>
      <c r="CP55" s="29">
        <v>137.98863823199997</v>
      </c>
      <c r="CQ55" s="29">
        <v>125.011244639</v>
      </c>
      <c r="CR55" s="29">
        <v>140.454348103</v>
      </c>
      <c r="CS55" s="29">
        <v>314.66543605700002</v>
      </c>
      <c r="CT55" s="29">
        <v>129.94450331100001</v>
      </c>
      <c r="CU55" s="29">
        <v>185.58987043299999</v>
      </c>
      <c r="CV55" s="29">
        <v>151.114262795</v>
      </c>
      <c r="CW55" s="29">
        <v>179.17255342499999</v>
      </c>
      <c r="CX55" s="29">
        <v>162.27479966800001</v>
      </c>
      <c r="CY55" s="29">
        <v>143.44496258699999</v>
      </c>
      <c r="CZ55" s="29">
        <v>143.34255120699999</v>
      </c>
      <c r="DA55" s="29">
        <v>151.98960040599999</v>
      </c>
      <c r="DB55" s="29">
        <v>154.27535551900002</v>
      </c>
      <c r="DC55" s="29">
        <v>153.36958450100002</v>
      </c>
      <c r="DD55" s="29">
        <v>194.23450538099999</v>
      </c>
      <c r="DE55" s="29">
        <v>325.68677926099997</v>
      </c>
      <c r="DF55" s="29">
        <v>207.22274620599998</v>
      </c>
      <c r="DG55" s="29">
        <v>172.66675899399999</v>
      </c>
      <c r="DH55" s="29">
        <v>195.560448275</v>
      </c>
      <c r="DI55" s="29">
        <v>179.93041316600002</v>
      </c>
      <c r="DJ55" s="29">
        <v>216.67204374100001</v>
      </c>
      <c r="DK55" s="29">
        <v>174.886075742</v>
      </c>
      <c r="DL55" s="29">
        <v>201.60464684900001</v>
      </c>
      <c r="DM55" s="29">
        <v>222.84591242799996</v>
      </c>
      <c r="DN55" s="29">
        <v>190.25480025499999</v>
      </c>
      <c r="DO55" s="29">
        <v>219.79046133599996</v>
      </c>
      <c r="DP55" s="29">
        <v>251.78118041800002</v>
      </c>
      <c r="DQ55" s="29">
        <v>325.91102592900006</v>
      </c>
      <c r="DR55" s="29">
        <v>263.33559034199999</v>
      </c>
      <c r="DS55" s="29">
        <v>244.04133759199996</v>
      </c>
      <c r="DT55" s="29">
        <v>189.52938563499998</v>
      </c>
      <c r="DU55" s="29">
        <v>230.30859748200001</v>
      </c>
      <c r="DV55" s="29">
        <v>222.52614503499998</v>
      </c>
      <c r="DW55" s="29">
        <v>202.102102702</v>
      </c>
      <c r="DX55" s="29">
        <v>215.84703725800003</v>
      </c>
      <c r="DY55" s="29">
        <v>271.01398129099999</v>
      </c>
      <c r="DZ55" s="29">
        <v>223.09627220900001</v>
      </c>
      <c r="EA55" s="29">
        <v>251.19132636099999</v>
      </c>
      <c r="EB55" s="29">
        <v>241.78250998600001</v>
      </c>
      <c r="EC55" s="29">
        <v>399.88838369799998</v>
      </c>
      <c r="ED55" s="29">
        <v>238.43966071700001</v>
      </c>
      <c r="EE55" s="29">
        <v>255.39815095099999</v>
      </c>
      <c r="EF55" s="29">
        <v>245.648307706</v>
      </c>
      <c r="EG55" s="29">
        <v>291.06124691599996</v>
      </c>
      <c r="EH55" s="29">
        <v>238.84079901300001</v>
      </c>
      <c r="EI55" s="29">
        <v>276.59974458799996</v>
      </c>
      <c r="EJ55" s="29">
        <v>238.995203971</v>
      </c>
      <c r="EK55" s="29">
        <v>316.27313285599996</v>
      </c>
      <c r="EL55" s="29">
        <v>255.41199177500002</v>
      </c>
      <c r="EM55" s="29">
        <v>291.85382599700006</v>
      </c>
      <c r="EN55" s="29">
        <v>271.91454233999997</v>
      </c>
      <c r="EO55" s="29">
        <v>455.65687067700003</v>
      </c>
      <c r="EP55" s="29">
        <v>253.799432422</v>
      </c>
      <c r="EQ55" s="29">
        <v>307.48679157999999</v>
      </c>
      <c r="ER55" s="29">
        <v>276.69621993500004</v>
      </c>
      <c r="ES55" s="29">
        <v>328.03464518700002</v>
      </c>
      <c r="ET55" s="29">
        <v>296.54539699999998</v>
      </c>
      <c r="EU55" s="29">
        <v>324.65579609899999</v>
      </c>
      <c r="EV55" s="29">
        <v>288.209367966</v>
      </c>
      <c r="EW55" s="29">
        <v>367.76076541800001</v>
      </c>
      <c r="EX55" s="29">
        <v>290.66804872700004</v>
      </c>
      <c r="EY55" s="29">
        <v>341.02245227699996</v>
      </c>
      <c r="EZ55" s="29">
        <v>290.30383565299996</v>
      </c>
      <c r="FA55" s="29">
        <v>508.01586128700001</v>
      </c>
      <c r="FB55" s="30">
        <v>275.85550780300002</v>
      </c>
      <c r="FC55" s="30">
        <v>289.79147610899997</v>
      </c>
      <c r="FD55" s="30">
        <v>337.93845605000001</v>
      </c>
      <c r="FE55" s="30">
        <v>295.84329470599994</v>
      </c>
      <c r="FF55" s="30">
        <v>366.76680859800001</v>
      </c>
      <c r="FG55" s="30">
        <v>298.02015229099999</v>
      </c>
      <c r="FH55" s="30">
        <v>342.465321668</v>
      </c>
      <c r="FI55" s="30">
        <v>309.959534443</v>
      </c>
      <c r="FJ55" s="30">
        <v>348.99125207399999</v>
      </c>
      <c r="FK55" s="30">
        <v>353.17803569199998</v>
      </c>
      <c r="FL55" s="30">
        <v>310.91066068600003</v>
      </c>
      <c r="FM55" s="30">
        <v>537.61130320599989</v>
      </c>
      <c r="FN55" s="30">
        <v>300.20310387500001</v>
      </c>
      <c r="FO55" s="30">
        <v>365.77098095700001</v>
      </c>
      <c r="FP55" s="30">
        <v>318.26151523199997</v>
      </c>
      <c r="FQ55" s="30">
        <v>322.68578282000004</v>
      </c>
      <c r="FR55" s="30">
        <v>376.96767199999999</v>
      </c>
      <c r="FS55" s="30">
        <v>374.57735664799998</v>
      </c>
      <c r="FT55" s="30">
        <v>342.91957180999998</v>
      </c>
      <c r="FU55" s="30">
        <v>435.58982205699999</v>
      </c>
      <c r="FV55" s="30">
        <v>341.82164018000003</v>
      </c>
      <c r="FW55" s="30">
        <v>405.65988953800002</v>
      </c>
      <c r="FX55" s="30">
        <v>373.81618688200001</v>
      </c>
      <c r="FY55" s="30">
        <v>670.24088352800004</v>
      </c>
      <c r="FZ55" s="30">
        <v>349.39086182900002</v>
      </c>
      <c r="GA55" s="30">
        <v>433.68759</v>
      </c>
      <c r="GB55" s="25">
        <v>390.87317562099997</v>
      </c>
      <c r="GC55" s="25">
        <v>446.80661520099994</v>
      </c>
      <c r="GD55" s="25">
        <v>375.84804326400001</v>
      </c>
      <c r="GE55" s="25">
        <v>441.60078218199999</v>
      </c>
      <c r="GF55" s="25">
        <v>384.47328896199997</v>
      </c>
      <c r="GG55" s="25">
        <v>440.15060186900001</v>
      </c>
      <c r="GH55" s="25">
        <v>450.74842664199997</v>
      </c>
      <c r="GI55" s="25">
        <v>440.57357561400005</v>
      </c>
      <c r="GJ55" s="25">
        <v>459.19078236499996</v>
      </c>
      <c r="GK55" s="25">
        <v>639.72748189099991</v>
      </c>
      <c r="GL55" s="26">
        <v>467.30226858900005</v>
      </c>
      <c r="GM55" s="26">
        <v>415.2540907660001</v>
      </c>
      <c r="GN55" s="26">
        <v>396.32590138899997</v>
      </c>
      <c r="GO55" s="26">
        <v>466.584760303</v>
      </c>
      <c r="GP55" s="26">
        <v>472.26558760899997</v>
      </c>
      <c r="GQ55" s="26">
        <v>413.47083427100006</v>
      </c>
      <c r="GR55" s="26">
        <v>473.00049294600001</v>
      </c>
      <c r="GS55" s="26">
        <v>465.95867923299994</v>
      </c>
      <c r="GT55" s="26">
        <v>492.79707500000001</v>
      </c>
      <c r="GU55" s="26">
        <v>418.74891749899996</v>
      </c>
      <c r="GV55" s="26">
        <v>528.48112983199997</v>
      </c>
      <c r="GW55" s="26">
        <v>708.09949345900009</v>
      </c>
      <c r="GX55" s="161">
        <v>497.644703252</v>
      </c>
      <c r="GY55" s="161">
        <v>461.07844755899998</v>
      </c>
      <c r="GZ55" s="161">
        <v>503.29528442100002</v>
      </c>
      <c r="HA55" s="161">
        <v>1229.9007744839998</v>
      </c>
      <c r="HB55" s="161">
        <v>669.81188811800007</v>
      </c>
      <c r="HC55" s="161">
        <v>778.32101483199995</v>
      </c>
      <c r="HD55" s="161">
        <v>552.08463956699995</v>
      </c>
      <c r="HE55" s="161">
        <v>978.107000019</v>
      </c>
      <c r="HF55" s="161">
        <v>1032.2170839519999</v>
      </c>
      <c r="HG55" s="161">
        <v>527.0618680020001</v>
      </c>
      <c r="HH55" s="161">
        <v>541.98395199300001</v>
      </c>
      <c r="HI55" s="161">
        <v>1311.4852857549999</v>
      </c>
      <c r="HJ55" s="166">
        <v>501.03440889699999</v>
      </c>
      <c r="HK55" s="166">
        <v>479.136658614</v>
      </c>
      <c r="HL55" s="166">
        <v>541.91046815699997</v>
      </c>
      <c r="HM55" s="166">
        <v>490.02347988900004</v>
      </c>
      <c r="HN55" s="166">
        <v>545.66746018000003</v>
      </c>
      <c r="HO55" s="166">
        <v>488.26043384400003</v>
      </c>
      <c r="HP55" s="166">
        <v>553.11653568999998</v>
      </c>
      <c r="HQ55" s="166">
        <v>481.67302708700004</v>
      </c>
      <c r="HR55" s="166">
        <v>545.89265405800006</v>
      </c>
      <c r="HS55" s="166">
        <v>469.25483080600003</v>
      </c>
      <c r="HT55" s="166">
        <v>515.93060813800003</v>
      </c>
      <c r="HU55" s="166">
        <v>883.77359831199999</v>
      </c>
      <c r="HV55" s="166">
        <v>558.01460446999999</v>
      </c>
      <c r="HW55" s="166">
        <v>547.137139488</v>
      </c>
      <c r="HX55" s="166">
        <v>668.74631575399997</v>
      </c>
      <c r="HY55" s="166">
        <v>546.71720772499998</v>
      </c>
      <c r="HZ55" s="166">
        <v>599.58814249299996</v>
      </c>
      <c r="IA55" s="166">
        <v>597.26568690900001</v>
      </c>
      <c r="IB55" s="166">
        <v>630.49724762400001</v>
      </c>
      <c r="IC55" s="166">
        <v>635.25651790899997</v>
      </c>
      <c r="ID55" s="166">
        <v>730.64940378999995</v>
      </c>
      <c r="IE55" s="166">
        <v>592.29412067200008</v>
      </c>
      <c r="IF55" s="166">
        <v>724.31812427500006</v>
      </c>
      <c r="IG55" s="166">
        <v>918.98648041999991</v>
      </c>
      <c r="IH55" s="161">
        <v>610.46225316100004</v>
      </c>
      <c r="II55" s="161">
        <v>739.55053188700003</v>
      </c>
      <c r="IJ55" s="161">
        <v>758.81322253100006</v>
      </c>
      <c r="IK55" s="161">
        <v>758.67116838799984</v>
      </c>
      <c r="IL55" s="161">
        <v>677.11840093300009</v>
      </c>
      <c r="IM55" s="161">
        <v>755.66983923800001</v>
      </c>
      <c r="IN55" s="161">
        <v>726.43484904700006</v>
      </c>
      <c r="IO55" s="161"/>
      <c r="IP55" s="161"/>
      <c r="IQ55" s="161"/>
      <c r="IR55" s="161"/>
      <c r="IS55" s="161"/>
    </row>
    <row r="56" spans="1:253" x14ac:dyDescent="0.25">
      <c r="A56" s="31" t="s">
        <v>36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7">
        <v>257.98908180300003</v>
      </c>
      <c r="GM56" s="7">
        <v>253.06689306000004</v>
      </c>
      <c r="GN56" s="7">
        <v>246.25933965699997</v>
      </c>
      <c r="GO56" s="7">
        <v>246.85269870800002</v>
      </c>
      <c r="GP56" s="7">
        <v>256.54627120399999</v>
      </c>
      <c r="GQ56" s="7">
        <v>265.01656797600003</v>
      </c>
      <c r="GR56" s="7">
        <v>258.59651798900001</v>
      </c>
      <c r="GS56" s="7">
        <v>270.13242737599995</v>
      </c>
      <c r="GT56" s="7">
        <v>269.444279295</v>
      </c>
      <c r="GU56" s="7">
        <v>268.60895899799999</v>
      </c>
      <c r="GV56" s="7">
        <v>270.37621960000001</v>
      </c>
      <c r="GW56" s="7">
        <v>277.82686889799999</v>
      </c>
      <c r="GX56" s="158">
        <v>262.32104478499997</v>
      </c>
      <c r="GY56" s="158">
        <v>285.17527377499999</v>
      </c>
      <c r="GZ56" s="158">
        <v>273.63009894400005</v>
      </c>
      <c r="HA56" s="158">
        <v>281.73489987100004</v>
      </c>
      <c r="HB56" s="158">
        <v>278.83563601900005</v>
      </c>
      <c r="HC56" s="158">
        <v>286.08662753999999</v>
      </c>
      <c r="HD56" s="158">
        <v>288.82947146900005</v>
      </c>
      <c r="HE56" s="158">
        <v>293.68029157500001</v>
      </c>
      <c r="HF56" s="158">
        <v>288.111464754</v>
      </c>
      <c r="HG56" s="158">
        <v>298.27328750000004</v>
      </c>
      <c r="HH56" s="158">
        <v>293.29591282000001</v>
      </c>
      <c r="HI56" s="158">
        <v>295.55849977100002</v>
      </c>
      <c r="HJ56" s="163">
        <v>286.082180365</v>
      </c>
      <c r="HK56" s="163">
        <v>292.79059751400001</v>
      </c>
      <c r="HL56" s="163">
        <v>303.45636434100004</v>
      </c>
      <c r="HM56" s="163">
        <v>296.16602255600003</v>
      </c>
      <c r="HN56" s="163">
        <v>300.52011501700002</v>
      </c>
      <c r="HO56" s="163">
        <v>294.848576428</v>
      </c>
      <c r="HP56" s="163">
        <v>298.26176945399999</v>
      </c>
      <c r="HQ56" s="163">
        <v>301.71719897000003</v>
      </c>
      <c r="HR56" s="163">
        <v>302.792174381</v>
      </c>
      <c r="HS56" s="163">
        <v>299.64305744300003</v>
      </c>
      <c r="HT56" s="163">
        <v>310.73532037400003</v>
      </c>
      <c r="HU56" s="163">
        <v>310.72400394800002</v>
      </c>
      <c r="HV56" s="163">
        <v>312.32300265599997</v>
      </c>
      <c r="HW56" s="163">
        <v>331.42198351800005</v>
      </c>
      <c r="HX56" s="163">
        <v>334.05569344399998</v>
      </c>
      <c r="HY56" s="163">
        <v>335.54895570399998</v>
      </c>
      <c r="HZ56" s="163">
        <v>340.56868284500001</v>
      </c>
      <c r="IA56" s="163">
        <v>341.02945903299997</v>
      </c>
      <c r="IB56" s="163">
        <v>344.66857101300002</v>
      </c>
      <c r="IC56" s="163">
        <v>359.303275085</v>
      </c>
      <c r="ID56" s="163">
        <v>346.64644049999998</v>
      </c>
      <c r="IE56" s="163">
        <v>348.20600613600004</v>
      </c>
      <c r="IF56" s="163">
        <v>351.10722996100003</v>
      </c>
      <c r="IG56" s="163">
        <v>357.69012692800004</v>
      </c>
      <c r="IH56" s="158">
        <v>361.184453249</v>
      </c>
      <c r="II56" s="158">
        <v>392.58435272100002</v>
      </c>
      <c r="IJ56" s="158">
        <v>393.12575886500002</v>
      </c>
      <c r="IK56" s="158">
        <v>399.79406151699999</v>
      </c>
      <c r="IL56" s="158">
        <v>394.38746515400004</v>
      </c>
      <c r="IM56" s="158">
        <v>391.48082533199999</v>
      </c>
      <c r="IN56" s="158">
        <v>399.55089403199997</v>
      </c>
      <c r="IO56" s="158"/>
      <c r="IP56" s="158"/>
      <c r="IQ56" s="158"/>
      <c r="IR56" s="158"/>
      <c r="IS56" s="158"/>
    </row>
    <row r="57" spans="1:253" x14ac:dyDescent="0.25">
      <c r="A57" s="31" t="s">
        <v>37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7">
        <v>188.63525771800002</v>
      </c>
      <c r="GM57" s="7">
        <v>130.23248864600001</v>
      </c>
      <c r="GN57" s="7">
        <v>119.59878081399999</v>
      </c>
      <c r="GO57" s="7">
        <v>187.61820272400001</v>
      </c>
      <c r="GP57" s="7">
        <v>191.20652166399998</v>
      </c>
      <c r="GQ57" s="7">
        <v>127.967578167</v>
      </c>
      <c r="GR57" s="7">
        <v>193.47332342599998</v>
      </c>
      <c r="GS57" s="7">
        <v>175.99342715</v>
      </c>
      <c r="GT57" s="7">
        <v>201.41020817200001</v>
      </c>
      <c r="GU57" s="7">
        <v>129.854928702</v>
      </c>
      <c r="GV57" s="7">
        <v>231.92967161799999</v>
      </c>
      <c r="GW57" s="7">
        <v>376.24204010600005</v>
      </c>
      <c r="GX57" s="158">
        <v>214.613616073</v>
      </c>
      <c r="GY57" s="158">
        <v>145.20234210999999</v>
      </c>
      <c r="GZ57" s="158">
        <v>199.14616286099999</v>
      </c>
      <c r="HA57" s="158">
        <v>911.55902036499992</v>
      </c>
      <c r="HB57" s="158">
        <v>372.93146080300005</v>
      </c>
      <c r="HC57" s="158">
        <v>468.82750163700001</v>
      </c>
      <c r="HD57" s="158">
        <v>243.53976627599997</v>
      </c>
      <c r="HE57" s="158">
        <v>661.94324133999999</v>
      </c>
      <c r="HF57" s="158">
        <v>724.19606864399998</v>
      </c>
      <c r="HG57" s="158">
        <v>206.66281221100002</v>
      </c>
      <c r="HH57" s="158">
        <v>228.83386247200002</v>
      </c>
      <c r="HI57" s="158">
        <v>993.76753768499998</v>
      </c>
      <c r="HJ57" s="163">
        <v>195.75128152600001</v>
      </c>
      <c r="HK57" s="163">
        <v>160.87615720700001</v>
      </c>
      <c r="HL57" s="163">
        <v>208.80188889299998</v>
      </c>
      <c r="HM57" s="163">
        <v>160.52663006899999</v>
      </c>
      <c r="HN57" s="163">
        <v>223.67378062899999</v>
      </c>
      <c r="HO57" s="163">
        <v>170.619080368</v>
      </c>
      <c r="HP57" s="163">
        <v>231.51635789699998</v>
      </c>
      <c r="HQ57" s="163">
        <v>157.328460888</v>
      </c>
      <c r="HR57" s="163">
        <v>222.46480175899998</v>
      </c>
      <c r="HS57" s="163">
        <v>148.82781401499997</v>
      </c>
      <c r="HT57" s="163">
        <v>180.45374373600001</v>
      </c>
      <c r="HU57" s="163">
        <v>546.541921366</v>
      </c>
      <c r="HV57" s="163">
        <v>222.61625670500001</v>
      </c>
      <c r="HW57" s="163">
        <v>163.65733162399999</v>
      </c>
      <c r="HX57" s="163">
        <v>234.34988693299999</v>
      </c>
      <c r="HY57" s="163">
        <v>167.02365900799998</v>
      </c>
      <c r="HZ57" s="163">
        <v>199.73179212400001</v>
      </c>
      <c r="IA57" s="163">
        <v>210.92575491099998</v>
      </c>
      <c r="IB57" s="163">
        <v>240.87436968599999</v>
      </c>
      <c r="IC57" s="163">
        <v>180.22229683</v>
      </c>
      <c r="ID57" s="163">
        <v>239.91005514900002</v>
      </c>
      <c r="IE57" s="163">
        <v>180.33913218799998</v>
      </c>
      <c r="IF57" s="163">
        <v>311.726232616</v>
      </c>
      <c r="IG57" s="163">
        <v>495.84512603299999</v>
      </c>
      <c r="IH57" s="158">
        <v>217.69475839900002</v>
      </c>
      <c r="II57" s="158">
        <v>280.33010949100003</v>
      </c>
      <c r="IJ57" s="158">
        <v>198.994553086</v>
      </c>
      <c r="IK57" s="158">
        <v>286.04875783299997</v>
      </c>
      <c r="IL57" s="158">
        <v>209.276399849</v>
      </c>
      <c r="IM57" s="158">
        <v>273.47520688599997</v>
      </c>
      <c r="IN57" s="158">
        <v>215.64821542999999</v>
      </c>
      <c r="IO57" s="158"/>
      <c r="IP57" s="158"/>
      <c r="IQ57" s="158"/>
      <c r="IR57" s="158"/>
      <c r="IS57" s="158"/>
    </row>
    <row r="58" spans="1:253" x14ac:dyDescent="0.25">
      <c r="A58" s="31" t="s">
        <v>38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7">
        <v>20.677929068000001</v>
      </c>
      <c r="GM58" s="7">
        <v>31.954709060000003</v>
      </c>
      <c r="GN58" s="7">
        <v>30.467780917999995</v>
      </c>
      <c r="GO58" s="7">
        <v>32.113858870999998</v>
      </c>
      <c r="GP58" s="7">
        <v>24.512794741</v>
      </c>
      <c r="GQ58" s="7">
        <v>20.486688127999997</v>
      </c>
      <c r="GR58" s="7">
        <v>20.930651530999999</v>
      </c>
      <c r="GS58" s="7">
        <v>19.832824707</v>
      </c>
      <c r="GT58" s="7">
        <v>21.942587532999998</v>
      </c>
      <c r="GU58" s="7">
        <v>20.285029799</v>
      </c>
      <c r="GV58" s="7">
        <v>26.175238614000001</v>
      </c>
      <c r="GW58" s="7">
        <v>54.030584455000003</v>
      </c>
      <c r="GX58" s="158">
        <v>20.710042394000002</v>
      </c>
      <c r="GY58" s="158">
        <v>30.700831674000003</v>
      </c>
      <c r="GZ58" s="158">
        <v>30.519022615999997</v>
      </c>
      <c r="HA58" s="158">
        <v>36.606854247999998</v>
      </c>
      <c r="HB58" s="158">
        <v>18.044791296</v>
      </c>
      <c r="HC58" s="158">
        <v>23.406885655000004</v>
      </c>
      <c r="HD58" s="158">
        <v>19.715401822</v>
      </c>
      <c r="HE58" s="158">
        <v>22.483467103999999</v>
      </c>
      <c r="HF58" s="158">
        <v>19.909550554000003</v>
      </c>
      <c r="HG58" s="158">
        <v>22.125768291</v>
      </c>
      <c r="HH58" s="158">
        <v>19.854176701</v>
      </c>
      <c r="HI58" s="158">
        <v>22.159248299000019</v>
      </c>
      <c r="HJ58" s="163">
        <v>19.200947006</v>
      </c>
      <c r="HK58" s="163">
        <v>25.469903892999998</v>
      </c>
      <c r="HL58" s="163">
        <v>29.652214922999999</v>
      </c>
      <c r="HM58" s="163">
        <v>33.330827264</v>
      </c>
      <c r="HN58" s="163">
        <v>21.473564534000001</v>
      </c>
      <c r="HO58" s="163">
        <v>22.792777048000005</v>
      </c>
      <c r="HP58" s="163">
        <v>23.338408339000001</v>
      </c>
      <c r="HQ58" s="163">
        <v>22.627367229000001</v>
      </c>
      <c r="HR58" s="163">
        <v>20.635677918000003</v>
      </c>
      <c r="HS58" s="163">
        <v>20.783959348</v>
      </c>
      <c r="HT58" s="163">
        <v>24.741544028</v>
      </c>
      <c r="HU58" s="163">
        <v>26.507672998</v>
      </c>
      <c r="HV58" s="163">
        <v>23.075345109000001</v>
      </c>
      <c r="HW58" s="163">
        <v>52.057824346000004</v>
      </c>
      <c r="HX58" s="163">
        <v>100.340735377</v>
      </c>
      <c r="HY58" s="163">
        <v>44.144593012999998</v>
      </c>
      <c r="HZ58" s="163">
        <v>59.287667524000007</v>
      </c>
      <c r="IA58" s="163">
        <v>45.31047296500001</v>
      </c>
      <c r="IB58" s="163">
        <v>44.954306925000004</v>
      </c>
      <c r="IC58" s="163">
        <v>95.73094599400001</v>
      </c>
      <c r="ID58" s="163">
        <v>144.09290814099998</v>
      </c>
      <c r="IE58" s="163">
        <v>63.748982348000006</v>
      </c>
      <c r="IF58" s="163">
        <v>61.484661697999996</v>
      </c>
      <c r="IG58" s="163">
        <v>65.451227458999995</v>
      </c>
      <c r="IH58" s="158">
        <v>31.583041513000001</v>
      </c>
      <c r="II58" s="158">
        <v>66.636069675000002</v>
      </c>
      <c r="IJ58" s="158">
        <v>166.69291058000002</v>
      </c>
      <c r="IK58" s="158">
        <v>72.828349037999985</v>
      </c>
      <c r="IL58" s="158">
        <v>73.454535929999977</v>
      </c>
      <c r="IM58" s="158">
        <v>90.71380701999999</v>
      </c>
      <c r="IN58" s="158">
        <v>111.23573958499999</v>
      </c>
      <c r="IO58" s="158"/>
      <c r="IP58" s="158"/>
      <c r="IQ58" s="158"/>
      <c r="IR58" s="158"/>
      <c r="IS58" s="158"/>
    </row>
    <row r="59" spans="1:253" x14ac:dyDescent="0.25">
      <c r="A59" s="13" t="s">
        <v>39</v>
      </c>
      <c r="B59" s="14">
        <v>0.274083996</v>
      </c>
      <c r="C59" s="14">
        <v>1.2783590220000001</v>
      </c>
      <c r="D59" s="14">
        <v>10.106584218</v>
      </c>
      <c r="E59" s="14">
        <v>6.587424607</v>
      </c>
      <c r="F59" s="14">
        <v>3.2804050659999997</v>
      </c>
      <c r="G59" s="14">
        <v>4.5146033250000004</v>
      </c>
      <c r="H59" s="14">
        <v>6.0650230790000004</v>
      </c>
      <c r="I59" s="14">
        <v>2.7414600149999999</v>
      </c>
      <c r="J59" s="14">
        <v>3.8551494739999996</v>
      </c>
      <c r="K59" s="14">
        <v>7.405916566000001</v>
      </c>
      <c r="L59" s="14">
        <v>8.4247335519999993</v>
      </c>
      <c r="M59" s="14">
        <v>14.55654358</v>
      </c>
      <c r="N59" s="14">
        <v>0</v>
      </c>
      <c r="O59" s="14">
        <v>0.83168760199999991</v>
      </c>
      <c r="P59" s="14">
        <v>7.0895072619999997</v>
      </c>
      <c r="Q59" s="14">
        <v>10.997773762000001</v>
      </c>
      <c r="R59" s="14">
        <v>5.1737031840000007</v>
      </c>
      <c r="S59" s="14">
        <v>11.215641931</v>
      </c>
      <c r="T59" s="14">
        <v>6.0674325649999998</v>
      </c>
      <c r="U59" s="14">
        <v>10.086459014000001</v>
      </c>
      <c r="V59" s="14">
        <v>7.002365857</v>
      </c>
      <c r="W59" s="14">
        <v>10.764038352</v>
      </c>
      <c r="X59" s="14">
        <v>8.0050914370000008</v>
      </c>
      <c r="Y59" s="14">
        <v>8.4855645210000006</v>
      </c>
      <c r="Z59" s="14">
        <v>0.41795373200000008</v>
      </c>
      <c r="AA59" s="14">
        <v>8.4271518619999988</v>
      </c>
      <c r="AB59" s="14">
        <v>10.984365088999999</v>
      </c>
      <c r="AC59" s="14">
        <v>11.289789358</v>
      </c>
      <c r="AD59" s="14">
        <v>13.626617962999999</v>
      </c>
      <c r="AE59" s="14">
        <v>15.232103224999999</v>
      </c>
      <c r="AF59" s="14">
        <v>8.0440056809999998</v>
      </c>
      <c r="AG59" s="14">
        <v>8.8234195970000009</v>
      </c>
      <c r="AH59" s="14">
        <v>20.193858841999997</v>
      </c>
      <c r="AI59" s="14">
        <v>6.5591272309999997</v>
      </c>
      <c r="AJ59" s="14">
        <v>12.793353095000002</v>
      </c>
      <c r="AK59" s="14">
        <v>16.060877537000003</v>
      </c>
      <c r="AL59" s="14">
        <v>4.0294906250000002</v>
      </c>
      <c r="AM59" s="14">
        <v>9.7830652620000009</v>
      </c>
      <c r="AN59" s="14">
        <v>11.510811249</v>
      </c>
      <c r="AO59" s="14">
        <v>18.440088898000003</v>
      </c>
      <c r="AP59" s="14">
        <v>7.4847773749999993</v>
      </c>
      <c r="AQ59" s="14">
        <v>7.2476017060000002</v>
      </c>
      <c r="AR59" s="14">
        <v>9.4643533990000002</v>
      </c>
      <c r="AS59" s="14">
        <v>12.477845794999997</v>
      </c>
      <c r="AT59" s="14">
        <v>6.4472347440000002</v>
      </c>
      <c r="AU59" s="14">
        <v>20.702174528</v>
      </c>
      <c r="AV59" s="14">
        <v>13.244286320999999</v>
      </c>
      <c r="AW59" s="14">
        <v>38.329354610000003</v>
      </c>
      <c r="AX59" s="14">
        <v>1.0245624769999999</v>
      </c>
      <c r="AY59" s="14">
        <v>21.548377443000003</v>
      </c>
      <c r="AZ59" s="14">
        <v>15.601926688999999</v>
      </c>
      <c r="BA59" s="14">
        <v>19.012809025000003</v>
      </c>
      <c r="BB59" s="14">
        <v>12.473309082000002</v>
      </c>
      <c r="BC59" s="14">
        <v>16.424867421999998</v>
      </c>
      <c r="BD59" s="14">
        <v>7.681139205</v>
      </c>
      <c r="BE59" s="14">
        <v>16.482424188999996</v>
      </c>
      <c r="BF59" s="14">
        <v>62.912857246000002</v>
      </c>
      <c r="BG59" s="14">
        <v>22.973746735999995</v>
      </c>
      <c r="BH59" s="14">
        <v>16.365057923000002</v>
      </c>
      <c r="BI59" s="14">
        <v>47.126155876999995</v>
      </c>
      <c r="BJ59" s="14">
        <v>2.0044162340000002</v>
      </c>
      <c r="BK59" s="14">
        <v>16.949566858000001</v>
      </c>
      <c r="BL59" s="14">
        <v>77.923525753000007</v>
      </c>
      <c r="BM59" s="14">
        <v>33.054953217000005</v>
      </c>
      <c r="BN59" s="14">
        <v>14.776026394000001</v>
      </c>
      <c r="BO59" s="14">
        <v>10.593598066</v>
      </c>
      <c r="BP59" s="14">
        <v>73.584160548999989</v>
      </c>
      <c r="BQ59" s="14">
        <v>25.062000142000006</v>
      </c>
      <c r="BR59" s="14">
        <v>52.577608904000002</v>
      </c>
      <c r="BS59" s="14">
        <v>49.057416712000006</v>
      </c>
      <c r="BT59" s="14">
        <v>31.372865898000004</v>
      </c>
      <c r="BU59" s="14">
        <v>35.907846044000003</v>
      </c>
      <c r="BV59" s="14">
        <v>4.2579682129999998</v>
      </c>
      <c r="BW59" s="14">
        <v>35.393783237000001</v>
      </c>
      <c r="BX59" s="14">
        <v>30.378491783000001</v>
      </c>
      <c r="BY59" s="14">
        <v>22.142907877999995</v>
      </c>
      <c r="BZ59" s="14">
        <v>82.146520011000007</v>
      </c>
      <c r="CA59" s="14">
        <v>39.935686767000007</v>
      </c>
      <c r="CB59" s="14">
        <v>20.944976704999998</v>
      </c>
      <c r="CC59" s="14">
        <v>32.997046355999998</v>
      </c>
      <c r="CD59" s="14">
        <v>23.544707989000003</v>
      </c>
      <c r="CE59" s="14">
        <v>17.904239236999999</v>
      </c>
      <c r="CF59" s="14">
        <v>33.006085291999995</v>
      </c>
      <c r="CG59" s="14">
        <v>115.07214641899999</v>
      </c>
      <c r="CH59" s="14">
        <v>3.3279905899999997</v>
      </c>
      <c r="CI59" s="14">
        <v>9.9043996669999999</v>
      </c>
      <c r="CJ59" s="14">
        <v>55.958403494999999</v>
      </c>
      <c r="CK59" s="14">
        <v>17.860290653</v>
      </c>
      <c r="CL59" s="14">
        <v>12.543347907000001</v>
      </c>
      <c r="CM59" s="14">
        <v>28.48190752</v>
      </c>
      <c r="CN59" s="14">
        <v>36.354396941000005</v>
      </c>
      <c r="CO59" s="14">
        <v>22.302882314999998</v>
      </c>
      <c r="CP59" s="14">
        <v>51.658210644</v>
      </c>
      <c r="CQ59" s="14">
        <v>69.674315851000003</v>
      </c>
      <c r="CR59" s="14">
        <v>26.033987947</v>
      </c>
      <c r="CS59" s="14">
        <v>101.94891497200001</v>
      </c>
      <c r="CT59" s="14">
        <v>7.3487424880000001</v>
      </c>
      <c r="CU59" s="14">
        <v>8.1160620029999997</v>
      </c>
      <c r="CV59" s="14">
        <v>68.292849293000003</v>
      </c>
      <c r="CW59" s="14">
        <v>55.569807673</v>
      </c>
      <c r="CX59" s="14">
        <v>27.949620325000001</v>
      </c>
      <c r="CY59" s="14">
        <v>87.135574728999984</v>
      </c>
      <c r="CZ59" s="14">
        <v>35.770887380000005</v>
      </c>
      <c r="DA59" s="14">
        <v>97.953934957999991</v>
      </c>
      <c r="DB59" s="14">
        <v>16.809362166</v>
      </c>
      <c r="DC59" s="14">
        <v>67.743290540999993</v>
      </c>
      <c r="DD59" s="14">
        <v>120.082226897</v>
      </c>
      <c r="DE59" s="14">
        <v>165.74794993100002</v>
      </c>
      <c r="DF59" s="14">
        <v>24.344535265000001</v>
      </c>
      <c r="DG59" s="14">
        <v>17.2492676</v>
      </c>
      <c r="DH59" s="14">
        <v>92.668648565000012</v>
      </c>
      <c r="DI59" s="14">
        <v>87.302595037000003</v>
      </c>
      <c r="DJ59" s="14">
        <v>52.578629928000012</v>
      </c>
      <c r="DK59" s="14">
        <v>48.351356980999995</v>
      </c>
      <c r="DL59" s="14">
        <v>33.352124971000009</v>
      </c>
      <c r="DM59" s="14">
        <v>31.744386909999996</v>
      </c>
      <c r="DN59" s="14">
        <v>25.585045276000002</v>
      </c>
      <c r="DO59" s="14">
        <v>98.216838274000011</v>
      </c>
      <c r="DP59" s="14">
        <v>232.80458291200003</v>
      </c>
      <c r="DQ59" s="14">
        <v>164.55068897000001</v>
      </c>
      <c r="DR59" s="14">
        <v>58.078451048999995</v>
      </c>
      <c r="DS59" s="14">
        <v>118.67407465700001</v>
      </c>
      <c r="DT59" s="14">
        <v>24.567740848</v>
      </c>
      <c r="DU59" s="14">
        <v>67.862585177999989</v>
      </c>
      <c r="DV59" s="14">
        <v>42.761818557999995</v>
      </c>
      <c r="DW59" s="14">
        <v>19.353208248000001</v>
      </c>
      <c r="DX59" s="14">
        <v>35.204355656000004</v>
      </c>
      <c r="DY59" s="14">
        <v>21.253740576999999</v>
      </c>
      <c r="DZ59" s="14">
        <v>29.438092931</v>
      </c>
      <c r="EA59" s="14">
        <v>30.423182098000005</v>
      </c>
      <c r="EB59" s="14">
        <v>58.035311870999998</v>
      </c>
      <c r="EC59" s="14">
        <v>73.511004729999996</v>
      </c>
      <c r="ED59" s="14">
        <v>3.353797524</v>
      </c>
      <c r="EE59" s="14">
        <v>7.9484114700000008</v>
      </c>
      <c r="EF59" s="14">
        <v>33.828560875000001</v>
      </c>
      <c r="EG59" s="14">
        <v>32.744279372000001</v>
      </c>
      <c r="EH59" s="14">
        <v>26.190175999999997</v>
      </c>
      <c r="EI59" s="14">
        <v>37.115367071000001</v>
      </c>
      <c r="EJ59" s="14">
        <v>57.798659901999997</v>
      </c>
      <c r="EK59" s="14">
        <v>28.971477681</v>
      </c>
      <c r="EL59" s="14">
        <v>58.939452170000003</v>
      </c>
      <c r="EM59" s="14">
        <v>62.149950294000007</v>
      </c>
      <c r="EN59" s="14">
        <v>67.351305663000005</v>
      </c>
      <c r="EO59" s="14">
        <v>159.08978129400001</v>
      </c>
      <c r="EP59" s="14">
        <v>22.492145149999999</v>
      </c>
      <c r="EQ59" s="14">
        <v>20.931285069000001</v>
      </c>
      <c r="ER59" s="14">
        <v>40.086437867000001</v>
      </c>
      <c r="ES59" s="14">
        <v>70.894553003000013</v>
      </c>
      <c r="ET59" s="14">
        <v>154.14108099799998</v>
      </c>
      <c r="EU59" s="14">
        <v>61.369846382999995</v>
      </c>
      <c r="EV59" s="14">
        <v>68.312943406000002</v>
      </c>
      <c r="EW59" s="14">
        <v>38.925910674999997</v>
      </c>
      <c r="EX59" s="14">
        <v>42.547082946999993</v>
      </c>
      <c r="EY59" s="14">
        <v>60.307482069000002</v>
      </c>
      <c r="EZ59" s="14">
        <v>43.641368819</v>
      </c>
      <c r="FA59" s="14">
        <v>67.49702416400001</v>
      </c>
      <c r="FB59" s="32">
        <v>23.950607856000005</v>
      </c>
      <c r="FC59" s="32">
        <v>12.302333464</v>
      </c>
      <c r="FD59" s="32">
        <v>64.307565525999991</v>
      </c>
      <c r="FE59" s="32">
        <v>30.091929961999995</v>
      </c>
      <c r="FF59" s="32">
        <v>102.069566049</v>
      </c>
      <c r="FG59" s="32">
        <v>113.946012686</v>
      </c>
      <c r="FH59" s="32">
        <v>85.483673495999994</v>
      </c>
      <c r="FI59" s="32">
        <v>91.163983752999997</v>
      </c>
      <c r="FJ59" s="32">
        <v>98.316349931999994</v>
      </c>
      <c r="FK59" s="32">
        <v>91.248844703999993</v>
      </c>
      <c r="FL59" s="32">
        <v>48.177914572999995</v>
      </c>
      <c r="FM59" s="32">
        <v>120.94069498299999</v>
      </c>
      <c r="FN59" s="32">
        <v>15.629612392999999</v>
      </c>
      <c r="FO59" s="32">
        <v>36.566523359000001</v>
      </c>
      <c r="FP59" s="32">
        <v>45.831767760000005</v>
      </c>
      <c r="FQ59" s="32">
        <v>29.515955534999996</v>
      </c>
      <c r="FR59" s="32">
        <v>226.06523013</v>
      </c>
      <c r="FS59" s="32">
        <v>43.449226006999986</v>
      </c>
      <c r="FT59" s="32">
        <v>140.56732704500001</v>
      </c>
      <c r="FU59" s="32">
        <v>68.236142521999994</v>
      </c>
      <c r="FV59" s="32">
        <v>32.203319028999992</v>
      </c>
      <c r="FW59" s="32">
        <v>196.69897443500003</v>
      </c>
      <c r="FX59" s="32">
        <v>50.374985195000001</v>
      </c>
      <c r="FY59" s="32">
        <v>247.27638509200003</v>
      </c>
      <c r="FZ59" s="32">
        <v>15.535458508000001</v>
      </c>
      <c r="GA59" s="32">
        <v>16.478898116999996</v>
      </c>
      <c r="GB59" s="6">
        <v>47.650208969999994</v>
      </c>
      <c r="GC59" s="6">
        <v>277.32184515299997</v>
      </c>
      <c r="GD59" s="6">
        <v>137.56732992400001</v>
      </c>
      <c r="GE59" s="6">
        <v>161.867289134</v>
      </c>
      <c r="GF59" s="6">
        <v>41.506179793000001</v>
      </c>
      <c r="GG59" s="6">
        <v>44.464304812999998</v>
      </c>
      <c r="GH59" s="6">
        <v>105.950904463</v>
      </c>
      <c r="GI59" s="6">
        <v>96.884273274000009</v>
      </c>
      <c r="GJ59" s="6">
        <v>43.383726784000004</v>
      </c>
      <c r="GK59" s="6">
        <v>96.474021269999994</v>
      </c>
      <c r="GL59" s="7">
        <v>20.564413260000002</v>
      </c>
      <c r="GM59" s="7">
        <v>62.191077522</v>
      </c>
      <c r="GN59" s="7">
        <v>199.999536216</v>
      </c>
      <c r="GO59" s="7">
        <v>164.80245047400001</v>
      </c>
      <c r="GP59" s="7">
        <v>180.50613366200002</v>
      </c>
      <c r="GQ59" s="7">
        <v>73.569474467000006</v>
      </c>
      <c r="GR59" s="7">
        <v>153.77578938799999</v>
      </c>
      <c r="GS59" s="7">
        <v>92.026724027000014</v>
      </c>
      <c r="GT59" s="7">
        <v>146.13581821700001</v>
      </c>
      <c r="GU59" s="7">
        <v>102.96098314400001</v>
      </c>
      <c r="GV59" s="7">
        <v>88.633277964999991</v>
      </c>
      <c r="GW59" s="7">
        <v>89.055006212000009</v>
      </c>
      <c r="GX59" s="158">
        <v>41.243180448000004</v>
      </c>
      <c r="GY59" s="158">
        <v>41.754725809999996</v>
      </c>
      <c r="GZ59" s="158">
        <v>235.92106307100002</v>
      </c>
      <c r="HA59" s="158">
        <v>69.079582385999998</v>
      </c>
      <c r="HB59" s="158">
        <v>37.462054514000002</v>
      </c>
      <c r="HC59" s="158">
        <v>48.365206979</v>
      </c>
      <c r="HD59" s="158">
        <v>377.46767568700005</v>
      </c>
      <c r="HE59" s="158">
        <v>82.687648748000001</v>
      </c>
      <c r="HF59" s="158">
        <v>41.719500185000001</v>
      </c>
      <c r="HG59" s="158">
        <v>74.673030795000003</v>
      </c>
      <c r="HH59" s="158">
        <v>91.573174350000002</v>
      </c>
      <c r="HI59" s="158">
        <v>195.981298466</v>
      </c>
      <c r="HJ59" s="163">
        <v>8.7232370110000002</v>
      </c>
      <c r="HK59" s="163">
        <v>36.922277418999997</v>
      </c>
      <c r="HL59" s="163">
        <v>266.32573536799998</v>
      </c>
      <c r="HM59" s="163">
        <v>112.82071161100001</v>
      </c>
      <c r="HN59" s="163">
        <v>73.184348212000003</v>
      </c>
      <c r="HO59" s="163">
        <v>54.698986129000005</v>
      </c>
      <c r="HP59" s="163">
        <v>298.66543189600003</v>
      </c>
      <c r="HQ59" s="163">
        <v>141.06646231500002</v>
      </c>
      <c r="HR59" s="163">
        <v>116.66541165300001</v>
      </c>
      <c r="HS59" s="163">
        <v>86.13614930899999</v>
      </c>
      <c r="HT59" s="163">
        <v>151.95670382499998</v>
      </c>
      <c r="HU59" s="163">
        <v>221.055129521</v>
      </c>
      <c r="HV59" s="163">
        <v>17.415824048999998</v>
      </c>
      <c r="HW59" s="163">
        <v>78.238105062000017</v>
      </c>
      <c r="HX59" s="163">
        <v>326.76362183000003</v>
      </c>
      <c r="HY59" s="163">
        <v>102.467831867</v>
      </c>
      <c r="HZ59" s="163">
        <v>98.991499309000005</v>
      </c>
      <c r="IA59" s="163">
        <v>113.05013703199999</v>
      </c>
      <c r="IB59" s="163">
        <v>358.61870580500005</v>
      </c>
      <c r="IC59" s="163">
        <v>99.222745038999989</v>
      </c>
      <c r="ID59" s="163">
        <v>87.804783721000007</v>
      </c>
      <c r="IE59" s="163">
        <v>125.66294286899999</v>
      </c>
      <c r="IF59" s="163">
        <v>157.00334591100003</v>
      </c>
      <c r="IG59" s="163">
        <v>180.805629861</v>
      </c>
      <c r="IH59" s="158">
        <v>48.702143448000001</v>
      </c>
      <c r="II59" s="158">
        <v>65.878293010000007</v>
      </c>
      <c r="IJ59" s="158">
        <v>289.038785163</v>
      </c>
      <c r="IK59" s="158">
        <v>103.99018276699999</v>
      </c>
      <c r="IL59" s="158">
        <v>148.08465399100001</v>
      </c>
      <c r="IM59" s="158">
        <v>101.05044324400001</v>
      </c>
      <c r="IN59" s="158">
        <v>292.63191656100003</v>
      </c>
      <c r="IO59" s="158"/>
      <c r="IP59" s="158"/>
      <c r="IQ59" s="158"/>
      <c r="IR59" s="158"/>
      <c r="IS59" s="158"/>
    </row>
    <row r="60" spans="1:253" s="27" customFormat="1" x14ac:dyDescent="0.25">
      <c r="A60" s="28" t="s">
        <v>40</v>
      </c>
      <c r="B60" s="29">
        <v>0.274083996</v>
      </c>
      <c r="C60" s="29">
        <v>1.2783590220000001</v>
      </c>
      <c r="D60" s="29">
        <v>10.106584218</v>
      </c>
      <c r="E60" s="29">
        <v>6.587424607</v>
      </c>
      <c r="F60" s="29">
        <v>3.2804050659999997</v>
      </c>
      <c r="G60" s="29">
        <v>4.5146033250000004</v>
      </c>
      <c r="H60" s="29">
        <v>6.0650230790000004</v>
      </c>
      <c r="I60" s="29">
        <v>2.7414600149999999</v>
      </c>
      <c r="J60" s="29">
        <v>3.8551494739999996</v>
      </c>
      <c r="K60" s="29">
        <v>7.405916566000001</v>
      </c>
      <c r="L60" s="29">
        <v>8.4247335519999993</v>
      </c>
      <c r="M60" s="29">
        <v>14.55654358</v>
      </c>
      <c r="N60" s="29">
        <v>0</v>
      </c>
      <c r="O60" s="29">
        <v>0.83168760199999991</v>
      </c>
      <c r="P60" s="29">
        <v>7.0895072619999997</v>
      </c>
      <c r="Q60" s="29">
        <v>10.997773762000001</v>
      </c>
      <c r="R60" s="29">
        <v>5.1737031840000007</v>
      </c>
      <c r="S60" s="29">
        <v>11.215641931</v>
      </c>
      <c r="T60" s="29">
        <v>6.0674325649999998</v>
      </c>
      <c r="U60" s="29">
        <v>10.086459014000001</v>
      </c>
      <c r="V60" s="29">
        <v>7.002365857</v>
      </c>
      <c r="W60" s="29">
        <v>10.764038352</v>
      </c>
      <c r="X60" s="29">
        <v>8.0050914370000008</v>
      </c>
      <c r="Y60" s="29">
        <v>8.4855645210000006</v>
      </c>
      <c r="Z60" s="29">
        <v>0.41795373200000008</v>
      </c>
      <c r="AA60" s="29">
        <v>8.4271518619999988</v>
      </c>
      <c r="AB60" s="29">
        <v>10.984365088999999</v>
      </c>
      <c r="AC60" s="29">
        <v>11.289789358</v>
      </c>
      <c r="AD60" s="29">
        <v>13.626617962999999</v>
      </c>
      <c r="AE60" s="29">
        <v>15.232103224999999</v>
      </c>
      <c r="AF60" s="29">
        <v>8.0440056809999998</v>
      </c>
      <c r="AG60" s="29">
        <v>8.8234195970000009</v>
      </c>
      <c r="AH60" s="29">
        <v>20.193858841999997</v>
      </c>
      <c r="AI60" s="29">
        <v>6.5591272309999997</v>
      </c>
      <c r="AJ60" s="29">
        <v>12.793353095000002</v>
      </c>
      <c r="AK60" s="29">
        <v>16.060877537000003</v>
      </c>
      <c r="AL60" s="29">
        <v>4.0294906250000002</v>
      </c>
      <c r="AM60" s="29">
        <v>9.7830652620000009</v>
      </c>
      <c r="AN60" s="29">
        <v>11.510811249</v>
      </c>
      <c r="AO60" s="29">
        <v>18.440088898000003</v>
      </c>
      <c r="AP60" s="29">
        <v>7.4847773749999993</v>
      </c>
      <c r="AQ60" s="29">
        <v>7.2476017060000002</v>
      </c>
      <c r="AR60" s="29">
        <v>9.4643533990000002</v>
      </c>
      <c r="AS60" s="29">
        <v>12.477845794999997</v>
      </c>
      <c r="AT60" s="29">
        <v>6.4472347440000002</v>
      </c>
      <c r="AU60" s="29">
        <v>20.702174528</v>
      </c>
      <c r="AV60" s="29">
        <v>13.244286320999999</v>
      </c>
      <c r="AW60" s="29">
        <v>38.329354610000003</v>
      </c>
      <c r="AX60" s="29">
        <v>1.0245624769999999</v>
      </c>
      <c r="AY60" s="29">
        <v>21.548377443000003</v>
      </c>
      <c r="AZ60" s="29">
        <v>15.601926688999999</v>
      </c>
      <c r="BA60" s="29">
        <v>19.012809025000003</v>
      </c>
      <c r="BB60" s="29">
        <v>12.473309082000002</v>
      </c>
      <c r="BC60" s="29">
        <v>16.424867421999998</v>
      </c>
      <c r="BD60" s="29">
        <v>7.681139205</v>
      </c>
      <c r="BE60" s="29">
        <v>16.482424188999996</v>
      </c>
      <c r="BF60" s="29">
        <v>19.288857245999999</v>
      </c>
      <c r="BG60" s="29">
        <v>16.741746735999996</v>
      </c>
      <c r="BH60" s="29">
        <v>14.521057923000003</v>
      </c>
      <c r="BI60" s="29">
        <v>47.126155876999995</v>
      </c>
      <c r="BJ60" s="29">
        <v>2.0044162340000002</v>
      </c>
      <c r="BK60" s="29">
        <v>16.949566858000001</v>
      </c>
      <c r="BL60" s="29">
        <v>33.057911173000001</v>
      </c>
      <c r="BM60" s="29">
        <v>33.054953217000005</v>
      </c>
      <c r="BN60" s="29">
        <v>14.776026394000001</v>
      </c>
      <c r="BO60" s="29">
        <v>10.593598066</v>
      </c>
      <c r="BP60" s="29">
        <v>25.784160548999999</v>
      </c>
      <c r="BQ60" s="29">
        <v>25.062000142000006</v>
      </c>
      <c r="BR60" s="29">
        <v>60.588528791999998</v>
      </c>
      <c r="BS60" s="29">
        <v>20.179527526000001</v>
      </c>
      <c r="BT60" s="29">
        <v>31.372865898000004</v>
      </c>
      <c r="BU60" s="29">
        <v>22.073715812000003</v>
      </c>
      <c r="BV60" s="29">
        <v>4.2579682129999998</v>
      </c>
      <c r="BW60" s="29">
        <v>25.393783237000001</v>
      </c>
      <c r="BX60" s="29">
        <v>30.378491783000001</v>
      </c>
      <c r="BY60" s="29">
        <v>21.152907877999997</v>
      </c>
      <c r="BZ60" s="29">
        <v>32.146520011</v>
      </c>
      <c r="CA60" s="29">
        <v>39.935686767000007</v>
      </c>
      <c r="CB60" s="29">
        <v>19.954976705</v>
      </c>
      <c r="CC60" s="29">
        <v>32.997046355999998</v>
      </c>
      <c r="CD60" s="29">
        <v>22.922986301000002</v>
      </c>
      <c r="CE60" s="29">
        <v>17.154239236999999</v>
      </c>
      <c r="CF60" s="29">
        <v>30.256085291999998</v>
      </c>
      <c r="CG60" s="29">
        <v>85.072146418999992</v>
      </c>
      <c r="CH60" s="29">
        <v>3.3279905899999997</v>
      </c>
      <c r="CI60" s="29">
        <v>9.9043996669999999</v>
      </c>
      <c r="CJ60" s="29">
        <v>24.958403494999999</v>
      </c>
      <c r="CK60" s="29">
        <v>17.860290653</v>
      </c>
      <c r="CL60" s="29">
        <v>12.543347907000001</v>
      </c>
      <c r="CM60" s="29">
        <v>28.48190752</v>
      </c>
      <c r="CN60" s="29">
        <v>31.354396941000001</v>
      </c>
      <c r="CO60" s="29">
        <v>22.302882314999998</v>
      </c>
      <c r="CP60" s="29">
        <v>24.408210644</v>
      </c>
      <c r="CQ60" s="29">
        <v>64.979555851000001</v>
      </c>
      <c r="CR60" s="29">
        <v>25.182894947000001</v>
      </c>
      <c r="CS60" s="29">
        <v>66.298914972000006</v>
      </c>
      <c r="CT60" s="29">
        <v>7.3487424880000001</v>
      </c>
      <c r="CU60" s="29">
        <v>8.1160620029999997</v>
      </c>
      <c r="CV60" s="29">
        <v>49.298099207000007</v>
      </c>
      <c r="CW60" s="29">
        <v>55.569807673</v>
      </c>
      <c r="CX60" s="29">
        <v>25.149620325000001</v>
      </c>
      <c r="CY60" s="29">
        <v>45.278681478999992</v>
      </c>
      <c r="CZ60" s="29">
        <v>33.620569880000005</v>
      </c>
      <c r="DA60" s="29">
        <v>85.390115918999996</v>
      </c>
      <c r="DB60" s="29">
        <v>13.946568276000001</v>
      </c>
      <c r="DC60" s="29">
        <v>53.756850801999995</v>
      </c>
      <c r="DD60" s="29">
        <v>90.632994015999998</v>
      </c>
      <c r="DE60" s="29">
        <v>94.073478461000022</v>
      </c>
      <c r="DF60" s="29">
        <v>12.165112175000001</v>
      </c>
      <c r="DG60" s="29">
        <v>14.8571756</v>
      </c>
      <c r="DH60" s="29">
        <v>50.734737890000005</v>
      </c>
      <c r="DI60" s="29">
        <v>78.744718237000001</v>
      </c>
      <c r="DJ60" s="29">
        <v>35.260373686000008</v>
      </c>
      <c r="DK60" s="29">
        <v>39.977478000999994</v>
      </c>
      <c r="DL60" s="29">
        <v>27.189333391000005</v>
      </c>
      <c r="DM60" s="29">
        <v>21.158251219999997</v>
      </c>
      <c r="DN60" s="29">
        <v>13.824748536000003</v>
      </c>
      <c r="DO60" s="29">
        <v>14.725955227999998</v>
      </c>
      <c r="DP60" s="29">
        <v>21.535594123999999</v>
      </c>
      <c r="DQ60" s="29">
        <v>48.4314502</v>
      </c>
      <c r="DR60" s="29">
        <v>26.354668372999999</v>
      </c>
      <c r="DS60" s="29">
        <v>59.856467601999995</v>
      </c>
      <c r="DT60" s="29">
        <v>7.6817172459999998</v>
      </c>
      <c r="DU60" s="29">
        <v>47.810326873999998</v>
      </c>
      <c r="DV60" s="29">
        <v>36.039802193999996</v>
      </c>
      <c r="DW60" s="29">
        <v>14.364942947999999</v>
      </c>
      <c r="DX60" s="29">
        <v>27.555243666000003</v>
      </c>
      <c r="DY60" s="29">
        <v>13.256080296999999</v>
      </c>
      <c r="DZ60" s="29">
        <v>10.055368440999999</v>
      </c>
      <c r="EA60" s="29">
        <v>17.565462978000003</v>
      </c>
      <c r="EB60" s="29">
        <v>42.714103191</v>
      </c>
      <c r="EC60" s="29">
        <v>55.737524430000001</v>
      </c>
      <c r="ED60" s="29">
        <v>3.353797524</v>
      </c>
      <c r="EE60" s="29">
        <v>7.9484114700000008</v>
      </c>
      <c r="EF60" s="29">
        <v>33.802165275</v>
      </c>
      <c r="EG60" s="29">
        <v>31.479581372000002</v>
      </c>
      <c r="EH60" s="29">
        <v>26.121370999999996</v>
      </c>
      <c r="EI60" s="29">
        <v>37.115367071000001</v>
      </c>
      <c r="EJ60" s="29">
        <v>46.005709037999999</v>
      </c>
      <c r="EK60" s="29">
        <v>26.190826592000001</v>
      </c>
      <c r="EL60" s="29">
        <v>54.126241855000004</v>
      </c>
      <c r="EM60" s="29">
        <v>60.371028251000006</v>
      </c>
      <c r="EN60" s="29">
        <v>45.53105939200001</v>
      </c>
      <c r="EO60" s="29">
        <v>83.566788887000001</v>
      </c>
      <c r="EP60" s="29">
        <v>12.694041104</v>
      </c>
      <c r="EQ60" s="29">
        <v>14.845251952000002</v>
      </c>
      <c r="ER60" s="29">
        <v>32.761110065000004</v>
      </c>
      <c r="ES60" s="29">
        <v>52.39681099900001</v>
      </c>
      <c r="ET60" s="29">
        <v>35.341107767999993</v>
      </c>
      <c r="EU60" s="29">
        <v>57.229453289999995</v>
      </c>
      <c r="EV60" s="29">
        <v>35.778914272000002</v>
      </c>
      <c r="EW60" s="29">
        <v>33.571822730999997</v>
      </c>
      <c r="EX60" s="29">
        <v>37.516345066999996</v>
      </c>
      <c r="EY60" s="29">
        <v>40.673563238999996</v>
      </c>
      <c r="EZ60" s="29">
        <v>35.303125039000001</v>
      </c>
      <c r="FA60" s="29">
        <v>56.703475269000002</v>
      </c>
      <c r="FB60" s="30">
        <v>18.939587856000003</v>
      </c>
      <c r="FC60" s="30">
        <v>11.770366665999999</v>
      </c>
      <c r="FD60" s="30">
        <v>35.418513034999997</v>
      </c>
      <c r="FE60" s="30">
        <v>24.922062855999997</v>
      </c>
      <c r="FF60" s="30">
        <v>63.553013704000001</v>
      </c>
      <c r="FG60" s="30">
        <v>21.376477486000002</v>
      </c>
      <c r="FH60" s="30">
        <v>32.927994628</v>
      </c>
      <c r="FI60" s="30">
        <v>47.440944452999993</v>
      </c>
      <c r="FJ60" s="30">
        <v>54.130132931999995</v>
      </c>
      <c r="FK60" s="30">
        <v>21.824295399</v>
      </c>
      <c r="FL60" s="30">
        <v>42.123374808999998</v>
      </c>
      <c r="FM60" s="30">
        <v>80.183956570999996</v>
      </c>
      <c r="FN60" s="30">
        <v>12.571214392999998</v>
      </c>
      <c r="FO60" s="30">
        <v>32.737152359</v>
      </c>
      <c r="FP60" s="30">
        <v>21.194530009999998</v>
      </c>
      <c r="FQ60" s="30">
        <v>28.126165534999998</v>
      </c>
      <c r="FR60" s="30">
        <v>34.113861761000003</v>
      </c>
      <c r="FS60" s="30">
        <v>41.006702022999988</v>
      </c>
      <c r="FT60" s="30">
        <v>24.824607158999999</v>
      </c>
      <c r="FU60" s="30">
        <v>55.352908608999996</v>
      </c>
      <c r="FV60" s="30">
        <v>29.892920028999995</v>
      </c>
      <c r="FW60" s="30">
        <v>62.766690386999997</v>
      </c>
      <c r="FX60" s="30">
        <v>47.661045195</v>
      </c>
      <c r="FY60" s="30">
        <v>40.193248890000007</v>
      </c>
      <c r="FZ60" s="30">
        <v>14.554655508000002</v>
      </c>
      <c r="GA60" s="30">
        <v>16.131401916999998</v>
      </c>
      <c r="GB60" s="25">
        <v>24.000443910999998</v>
      </c>
      <c r="GC60" s="25">
        <v>51.210273497999999</v>
      </c>
      <c r="GD60" s="25">
        <v>25.739928361</v>
      </c>
      <c r="GE60" s="25">
        <v>49.262682793999993</v>
      </c>
      <c r="GF60" s="25">
        <v>35.447523242000003</v>
      </c>
      <c r="GG60" s="25">
        <v>16.425287856000001</v>
      </c>
      <c r="GH60" s="25">
        <v>35.227023582000001</v>
      </c>
      <c r="GI60" s="25">
        <v>74.870816361999999</v>
      </c>
      <c r="GJ60" s="25">
        <v>39.890951484000006</v>
      </c>
      <c r="GK60" s="25">
        <v>78.848774456000001</v>
      </c>
      <c r="GL60" s="26">
        <v>17.189973180000003</v>
      </c>
      <c r="GM60" s="26">
        <v>19.051363505999998</v>
      </c>
      <c r="GN60" s="26">
        <v>51.620016045999996</v>
      </c>
      <c r="GO60" s="26">
        <v>33.041823857000004</v>
      </c>
      <c r="GP60" s="26">
        <v>29.987448095000005</v>
      </c>
      <c r="GQ60" s="26">
        <v>45.289320512000003</v>
      </c>
      <c r="GR60" s="26">
        <v>30.670920472999995</v>
      </c>
      <c r="GS60" s="26">
        <v>39.102626634000011</v>
      </c>
      <c r="GT60" s="26">
        <v>56.905641590999991</v>
      </c>
      <c r="GU60" s="26">
        <v>38.755962492000002</v>
      </c>
      <c r="GV60" s="26">
        <v>29.334246557</v>
      </c>
      <c r="GW60" s="26">
        <v>36.789067467000002</v>
      </c>
      <c r="GX60" s="161">
        <v>18.764249133</v>
      </c>
      <c r="GY60" s="161">
        <v>14.657161009999999</v>
      </c>
      <c r="GZ60" s="161">
        <v>189.01965766400002</v>
      </c>
      <c r="HA60" s="161">
        <v>19.305537243000003</v>
      </c>
      <c r="HB60" s="161">
        <v>10.407426337</v>
      </c>
      <c r="HC60" s="161">
        <v>18.845349406</v>
      </c>
      <c r="HD60" s="161">
        <v>24.548681719999998</v>
      </c>
      <c r="HE60" s="161">
        <v>52.812218790000003</v>
      </c>
      <c r="HF60" s="161">
        <v>17.866112944000001</v>
      </c>
      <c r="HG60" s="161">
        <v>40.690642056999998</v>
      </c>
      <c r="HH60" s="161">
        <v>70.581661659000005</v>
      </c>
      <c r="HI60" s="161">
        <v>108.21823471399999</v>
      </c>
      <c r="HJ60" s="166">
        <v>8.4503174180000009</v>
      </c>
      <c r="HK60" s="166">
        <v>11.023418969</v>
      </c>
      <c r="HL60" s="166">
        <v>22.997737848999996</v>
      </c>
      <c r="HM60" s="166">
        <v>71.675286880000002</v>
      </c>
      <c r="HN60" s="166">
        <v>30.894451137000001</v>
      </c>
      <c r="HO60" s="166">
        <v>23.537512322000001</v>
      </c>
      <c r="HP60" s="166">
        <v>21.108397910000001</v>
      </c>
      <c r="HQ60" s="166">
        <v>46.838838991000003</v>
      </c>
      <c r="HR60" s="166">
        <v>30.399054747999998</v>
      </c>
      <c r="HS60" s="166">
        <v>47.002787067999996</v>
      </c>
      <c r="HT60" s="166">
        <v>38.919646358999991</v>
      </c>
      <c r="HU60" s="166">
        <v>61.270292998000002</v>
      </c>
      <c r="HV60" s="166">
        <v>17.415824048999998</v>
      </c>
      <c r="HW60" s="166">
        <v>15.68162616</v>
      </c>
      <c r="HX60" s="166">
        <v>22.192588903000001</v>
      </c>
      <c r="HY60" s="166">
        <v>32.830961524999999</v>
      </c>
      <c r="HZ60" s="166">
        <v>32.891077420999999</v>
      </c>
      <c r="IA60" s="166">
        <v>49.269101163999991</v>
      </c>
      <c r="IB60" s="166">
        <v>52.443594742999984</v>
      </c>
      <c r="IC60" s="166">
        <v>42.73939640799999</v>
      </c>
      <c r="ID60" s="166">
        <v>52.187625604999994</v>
      </c>
      <c r="IE60" s="166">
        <v>52.990386037999997</v>
      </c>
      <c r="IF60" s="166">
        <v>48.068290874000006</v>
      </c>
      <c r="IG60" s="166">
        <v>61.459369212000006</v>
      </c>
      <c r="IH60" s="161">
        <v>17.960889546000001</v>
      </c>
      <c r="II60" s="161">
        <v>14.814047390000001</v>
      </c>
      <c r="IJ60" s="161">
        <v>46.996443696</v>
      </c>
      <c r="IK60" s="161">
        <v>65.431476545999999</v>
      </c>
      <c r="IL60" s="161">
        <v>62.052607149000004</v>
      </c>
      <c r="IM60" s="161">
        <v>35.981243816000003</v>
      </c>
      <c r="IN60" s="161">
        <v>74.192838196999986</v>
      </c>
      <c r="IO60" s="161"/>
      <c r="IP60" s="161"/>
      <c r="IQ60" s="161"/>
      <c r="IR60" s="161"/>
      <c r="IS60" s="161"/>
    </row>
    <row r="61" spans="1:253" ht="26.25" x14ac:dyDescent="0.25">
      <c r="A61" s="33" t="s">
        <v>41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5.3999999999999999E-2</v>
      </c>
      <c r="Q61" s="14">
        <v>2.4820000000000002E-2</v>
      </c>
      <c r="R61" s="14">
        <v>0.3</v>
      </c>
      <c r="S61" s="14">
        <v>2.1180000000000001E-2</v>
      </c>
      <c r="T61" s="14">
        <v>0</v>
      </c>
      <c r="U61" s="14">
        <v>0.12</v>
      </c>
      <c r="V61" s="14">
        <v>0</v>
      </c>
      <c r="W61" s="14">
        <v>0.15</v>
      </c>
      <c r="X61" s="14">
        <v>0.2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1.5</v>
      </c>
      <c r="AN61" s="14">
        <v>1.0999000000000001</v>
      </c>
      <c r="AO61" s="14">
        <v>1.2</v>
      </c>
      <c r="AP61" s="14">
        <v>-0.15</v>
      </c>
      <c r="AQ61" s="14">
        <v>1.09827125</v>
      </c>
      <c r="AR61" s="14">
        <v>1.1033457499999999</v>
      </c>
      <c r="AS61" s="14">
        <v>0.6</v>
      </c>
      <c r="AT61" s="14">
        <v>0.8966542500000001</v>
      </c>
      <c r="AU61" s="14">
        <v>0.93899999999999995</v>
      </c>
      <c r="AV61" s="14">
        <v>2.3123287500000003</v>
      </c>
      <c r="AW61" s="14">
        <v>3.2490000000000001</v>
      </c>
      <c r="AX61" s="14">
        <v>0.25030000000000002</v>
      </c>
      <c r="AY61" s="14">
        <v>1.2797000000000001</v>
      </c>
      <c r="AZ61" s="14">
        <v>2.2599999999999998</v>
      </c>
      <c r="BA61" s="14">
        <v>1.1802999999999999</v>
      </c>
      <c r="BB61" s="14">
        <v>1.3699000000000001</v>
      </c>
      <c r="BC61" s="14">
        <v>4.6097000000000001</v>
      </c>
      <c r="BD61" s="14">
        <v>1.1499999999999999</v>
      </c>
      <c r="BE61" s="14">
        <v>0</v>
      </c>
      <c r="BF61" s="14">
        <v>9.9306000000000001</v>
      </c>
      <c r="BG61" s="14">
        <v>0.77439999999999998</v>
      </c>
      <c r="BH61" s="14">
        <v>2.7063999999999999</v>
      </c>
      <c r="BI61" s="14">
        <v>6.4904834400000002</v>
      </c>
      <c r="BJ61" s="14">
        <v>0.82623549100000004</v>
      </c>
      <c r="BK61" s="14">
        <v>1.3799000000000001</v>
      </c>
      <c r="BL61" s="14">
        <v>1.482</v>
      </c>
      <c r="BM61" s="14">
        <v>1.274</v>
      </c>
      <c r="BN61" s="14">
        <v>1.3579000000000001</v>
      </c>
      <c r="BO61" s="14">
        <v>1.4308600010000001</v>
      </c>
      <c r="BP61" s="14">
        <v>1.871058737</v>
      </c>
      <c r="BQ61" s="14">
        <v>1.369467773</v>
      </c>
      <c r="BR61" s="14">
        <v>7.4729765740000005</v>
      </c>
      <c r="BS61" s="14">
        <v>-3.4009740000000002E-3</v>
      </c>
      <c r="BT61" s="14">
        <v>3.7626805410000004</v>
      </c>
      <c r="BU61" s="14">
        <v>1.10053</v>
      </c>
      <c r="BV61" s="14">
        <v>1.47356</v>
      </c>
      <c r="BW61" s="14">
        <v>1.5601308100000002</v>
      </c>
      <c r="BX61" s="14">
        <v>11.58013081</v>
      </c>
      <c r="BY61" s="14">
        <v>0.58013081</v>
      </c>
      <c r="BZ61" s="14">
        <v>1.5785713760000002</v>
      </c>
      <c r="CA61" s="14">
        <v>20.58013081</v>
      </c>
      <c r="CB61" s="14">
        <v>0.37813080999999998</v>
      </c>
      <c r="CC61" s="14">
        <v>0.38013080999999999</v>
      </c>
      <c r="CD61" s="14">
        <v>0.38369024400000001</v>
      </c>
      <c r="CE61" s="14">
        <v>0.38000381</v>
      </c>
      <c r="CF61" s="14">
        <v>0.38013080999999999</v>
      </c>
      <c r="CG61" s="14">
        <v>19.493801920999999</v>
      </c>
      <c r="CH61" s="14">
        <v>0.5</v>
      </c>
      <c r="CI61" s="14">
        <v>0.56000000000000005</v>
      </c>
      <c r="CJ61" s="14">
        <v>2.5299999999999998</v>
      </c>
      <c r="CK61" s="14">
        <v>1.53</v>
      </c>
      <c r="CL61" s="14">
        <v>1.5297019629999999</v>
      </c>
      <c r="CM61" s="14">
        <v>1.5302980370000001</v>
      </c>
      <c r="CN61" s="14">
        <v>6.53</v>
      </c>
      <c r="CO61" s="14">
        <v>1.03</v>
      </c>
      <c r="CP61" s="14">
        <v>1.025860971</v>
      </c>
      <c r="CQ61" s="14">
        <v>6.0262909000000002</v>
      </c>
      <c r="CR61" s="14">
        <v>2.8418919599999999</v>
      </c>
      <c r="CS61" s="14">
        <v>9.073960456</v>
      </c>
      <c r="CT61" s="14">
        <v>5</v>
      </c>
      <c r="CU61" s="14">
        <v>1.5209999999999999</v>
      </c>
      <c r="CV61" s="14">
        <v>1.334046042</v>
      </c>
      <c r="CW61" s="14">
        <v>2.8257897360000004</v>
      </c>
      <c r="CX61" s="14">
        <v>1.9294918489999999</v>
      </c>
      <c r="CY61" s="14">
        <v>2.6115638170000004</v>
      </c>
      <c r="CZ61" s="14">
        <v>2.161</v>
      </c>
      <c r="DA61" s="14">
        <v>2.2144760030000001</v>
      </c>
      <c r="DB61" s="14">
        <v>2.0143202910000002</v>
      </c>
      <c r="DC61" s="14">
        <v>2.692801974</v>
      </c>
      <c r="DD61" s="14">
        <v>6.0467918379999999</v>
      </c>
      <c r="DE61" s="14">
        <v>2.6135999999999999</v>
      </c>
      <c r="DF61" s="14">
        <v>4.03</v>
      </c>
      <c r="DG61" s="14">
        <v>2.5211260000000002</v>
      </c>
      <c r="DH61" s="14">
        <v>2.7847740000000001</v>
      </c>
      <c r="DI61" s="14">
        <v>2.6059000000000001</v>
      </c>
      <c r="DJ61" s="14">
        <v>9.8870471089999992</v>
      </c>
      <c r="DK61" s="14">
        <v>13.144491653999999</v>
      </c>
      <c r="DL61" s="14">
        <v>1.9753734119999999</v>
      </c>
      <c r="DM61" s="14">
        <v>2.1150000000000002</v>
      </c>
      <c r="DN61" s="14">
        <v>1.8777300000000001</v>
      </c>
      <c r="DO61" s="14">
        <v>1.153557825</v>
      </c>
      <c r="DP61" s="14">
        <v>1.0394000000000001</v>
      </c>
      <c r="DQ61" s="14">
        <v>7.3301480439999995</v>
      </c>
      <c r="DR61" s="14">
        <v>3.5</v>
      </c>
      <c r="DS61" s="14">
        <v>5.431603795</v>
      </c>
      <c r="DT61" s="14">
        <v>2.999981901</v>
      </c>
      <c r="DU61" s="14">
        <v>6.1524999999999999</v>
      </c>
      <c r="DV61" s="14">
        <v>6.2024999999999997</v>
      </c>
      <c r="DW61" s="14">
        <v>2.6459546300000003</v>
      </c>
      <c r="DX61" s="14">
        <v>2.60904537</v>
      </c>
      <c r="DY61" s="14">
        <v>0.46522951499999998</v>
      </c>
      <c r="DZ61" s="14">
        <v>5.2697704850000004</v>
      </c>
      <c r="EA61" s="14">
        <v>4.0599999999999996</v>
      </c>
      <c r="EB61" s="14">
        <v>2.33</v>
      </c>
      <c r="EC61" s="14">
        <v>2.1</v>
      </c>
      <c r="ED61" s="14">
        <v>0</v>
      </c>
      <c r="EE61" s="14">
        <v>3.9</v>
      </c>
      <c r="EF61" s="14">
        <v>3</v>
      </c>
      <c r="EG61" s="14">
        <v>2.5</v>
      </c>
      <c r="EH61" s="14">
        <v>6</v>
      </c>
      <c r="EI61" s="14">
        <v>13</v>
      </c>
      <c r="EJ61" s="14">
        <v>8</v>
      </c>
      <c r="EK61" s="14">
        <v>2.0499999999999998</v>
      </c>
      <c r="EL61" s="14">
        <v>4.4000000000000004</v>
      </c>
      <c r="EM61" s="14">
        <v>10.49</v>
      </c>
      <c r="EN61" s="14">
        <v>5.0169948350000002</v>
      </c>
      <c r="EO61" s="14">
        <v>10</v>
      </c>
      <c r="EP61" s="14">
        <v>3</v>
      </c>
      <c r="EQ61" s="14">
        <v>0</v>
      </c>
      <c r="ER61" s="14">
        <v>1.7</v>
      </c>
      <c r="ES61" s="14">
        <v>3</v>
      </c>
      <c r="ET61" s="14">
        <v>2.9999980000000002</v>
      </c>
      <c r="EU61" s="14">
        <v>7.2</v>
      </c>
      <c r="EV61" s="14">
        <v>8.9993629999999989</v>
      </c>
      <c r="EW61" s="14">
        <v>5</v>
      </c>
      <c r="EX61" s="14">
        <v>4.2</v>
      </c>
      <c r="EY61" s="14">
        <v>2.5</v>
      </c>
      <c r="EZ61" s="14">
        <v>3.5</v>
      </c>
      <c r="FA61" s="14">
        <v>7.3</v>
      </c>
      <c r="FB61" s="14">
        <v>0</v>
      </c>
      <c r="FC61" s="14">
        <v>3</v>
      </c>
      <c r="FD61" s="14">
        <v>10.95</v>
      </c>
      <c r="FE61" s="14">
        <v>6</v>
      </c>
      <c r="FF61" s="14">
        <v>2.2999999999999998</v>
      </c>
      <c r="FG61" s="14">
        <v>7.6945162739999997</v>
      </c>
      <c r="FH61" s="14">
        <v>2.2999999999999998</v>
      </c>
      <c r="FI61" s="14">
        <v>3.7999000000000001</v>
      </c>
      <c r="FJ61" s="14">
        <v>3.9377905000000002</v>
      </c>
      <c r="FK61" s="14">
        <v>3.5</v>
      </c>
      <c r="FL61" s="14">
        <v>9.5059868760000015</v>
      </c>
      <c r="FM61" s="14">
        <v>9.94</v>
      </c>
      <c r="FN61" s="14">
        <v>1.9</v>
      </c>
      <c r="FO61" s="14">
        <v>2</v>
      </c>
      <c r="FP61" s="14">
        <v>0.5</v>
      </c>
      <c r="FQ61" s="14">
        <v>5.2724500000000001</v>
      </c>
      <c r="FR61" s="14">
        <v>2.4943944839999999</v>
      </c>
      <c r="FS61" s="14">
        <v>6</v>
      </c>
      <c r="FT61" s="14">
        <v>7.1</v>
      </c>
      <c r="FU61" s="14">
        <v>2</v>
      </c>
      <c r="FV61" s="14">
        <v>2</v>
      </c>
      <c r="FW61" s="14">
        <v>8</v>
      </c>
      <c r="FX61" s="14">
        <v>12</v>
      </c>
      <c r="FY61" s="14">
        <v>10</v>
      </c>
      <c r="FZ61" s="14">
        <v>4.5</v>
      </c>
      <c r="GA61" s="14">
        <v>6</v>
      </c>
      <c r="GB61" s="6">
        <v>6.45</v>
      </c>
      <c r="GC61" s="6">
        <v>6.3237439999999996</v>
      </c>
      <c r="GD61" s="6">
        <v>4.7262560000000002</v>
      </c>
      <c r="GE61" s="6">
        <v>3.5</v>
      </c>
      <c r="GF61" s="6">
        <v>3.5</v>
      </c>
      <c r="GG61" s="6">
        <v>4</v>
      </c>
      <c r="GH61" s="6">
        <v>5</v>
      </c>
      <c r="GI61" s="6">
        <v>5.01</v>
      </c>
      <c r="GJ61" s="6">
        <v>5.0999999999999996</v>
      </c>
      <c r="GK61" s="6">
        <v>2.66915865</v>
      </c>
      <c r="GL61" s="7">
        <v>7.65</v>
      </c>
      <c r="GM61" s="7">
        <v>5.35</v>
      </c>
      <c r="GN61" s="7">
        <v>3</v>
      </c>
      <c r="GO61" s="7">
        <v>7</v>
      </c>
      <c r="GP61" s="7">
        <v>6</v>
      </c>
      <c r="GQ61" s="7">
        <v>11.5</v>
      </c>
      <c r="GR61" s="7">
        <v>9.3812326240000008</v>
      </c>
      <c r="GS61" s="7">
        <v>6</v>
      </c>
      <c r="GT61" s="7">
        <v>15</v>
      </c>
      <c r="GU61" s="7">
        <v>10.855154086000001</v>
      </c>
      <c r="GV61" s="7">
        <v>0</v>
      </c>
      <c r="GW61" s="7">
        <v>6.3517423040000001</v>
      </c>
      <c r="GX61" s="158">
        <v>5</v>
      </c>
      <c r="GY61" s="158">
        <v>2.4363447000000003</v>
      </c>
      <c r="GZ61" s="158">
        <v>167</v>
      </c>
      <c r="HA61" s="158">
        <v>6.2526553000000007</v>
      </c>
      <c r="HB61" s="158">
        <v>3</v>
      </c>
      <c r="HC61" s="158">
        <v>3.3450000000000002</v>
      </c>
      <c r="HD61" s="158">
        <v>3.0049999999999999</v>
      </c>
      <c r="HE61" s="158">
        <v>22.293528770000002</v>
      </c>
      <c r="HF61" s="158">
        <v>3</v>
      </c>
      <c r="HG61" s="158">
        <v>2.9101815000000002</v>
      </c>
      <c r="HH61" s="158">
        <v>32.111750000000001</v>
      </c>
      <c r="HI61" s="158">
        <v>11.4790145</v>
      </c>
      <c r="HJ61" s="163">
        <v>4</v>
      </c>
      <c r="HK61" s="163">
        <v>4.2638749999999996</v>
      </c>
      <c r="HL61" s="163">
        <v>3.1</v>
      </c>
      <c r="HM61" s="163">
        <v>45.256456806000003</v>
      </c>
      <c r="HN61" s="163">
        <v>6.4</v>
      </c>
      <c r="HO61" s="163">
        <v>5.5</v>
      </c>
      <c r="HP61" s="163">
        <v>2</v>
      </c>
      <c r="HQ61" s="163">
        <v>6</v>
      </c>
      <c r="HR61" s="163">
        <v>5.9998313200000002</v>
      </c>
      <c r="HS61" s="163">
        <v>-1.0451150000000001E-3</v>
      </c>
      <c r="HT61" s="163">
        <v>9.999915660000001</v>
      </c>
      <c r="HU61" s="163">
        <v>11.01553292</v>
      </c>
      <c r="HV61" s="163">
        <v>6.627737647</v>
      </c>
      <c r="HW61" s="163">
        <v>1.3662738990000001</v>
      </c>
      <c r="HX61" s="163">
        <v>1.5</v>
      </c>
      <c r="HY61" s="163">
        <v>12</v>
      </c>
      <c r="HZ61" s="163">
        <v>10.5124616</v>
      </c>
      <c r="IA61" s="163">
        <v>6.5184609560000002</v>
      </c>
      <c r="IB61" s="163">
        <v>7.0026400210000004</v>
      </c>
      <c r="IC61" s="163">
        <v>1.5</v>
      </c>
      <c r="ID61" s="163">
        <v>7.6248199999999997</v>
      </c>
      <c r="IE61" s="163">
        <v>6.5</v>
      </c>
      <c r="IF61" s="163">
        <v>7.5</v>
      </c>
      <c r="IG61" s="163">
        <v>18.714478293999999</v>
      </c>
      <c r="IH61" s="158">
        <v>6.627737647</v>
      </c>
      <c r="II61" s="158">
        <v>1.5</v>
      </c>
      <c r="IJ61" s="158">
        <v>9.5039999999999996</v>
      </c>
      <c r="IK61" s="158">
        <v>28.292877187999999</v>
      </c>
      <c r="IL61" s="158">
        <v>1.499930446</v>
      </c>
      <c r="IM61" s="158">
        <v>6.8419799999999995</v>
      </c>
      <c r="IN61" s="158">
        <v>16.119040000000002</v>
      </c>
      <c r="IO61" s="158"/>
      <c r="IP61" s="158"/>
      <c r="IQ61" s="158"/>
      <c r="IR61" s="158"/>
      <c r="IS61" s="158"/>
    </row>
    <row r="62" spans="1:253" x14ac:dyDescent="0.25">
      <c r="A62" s="33" t="s">
        <v>42</v>
      </c>
      <c r="B62" s="34">
        <v>0.04</v>
      </c>
      <c r="C62" s="34">
        <v>0.65860000000000007</v>
      </c>
      <c r="D62" s="34">
        <v>9.0867240339999995</v>
      </c>
      <c r="E62" s="34">
        <v>6.092845853</v>
      </c>
      <c r="F62" s="34">
        <v>2.4850408260000001</v>
      </c>
      <c r="G62" s="34">
        <v>2.7955552519999998</v>
      </c>
      <c r="H62" s="34">
        <v>3.9134081000000003</v>
      </c>
      <c r="I62" s="34">
        <v>2.1468789589999999</v>
      </c>
      <c r="J62" s="34">
        <v>1.9171659809999997</v>
      </c>
      <c r="K62" s="34">
        <v>5.7413667510000002</v>
      </c>
      <c r="L62" s="34">
        <v>5.0016954049999995</v>
      </c>
      <c r="M62" s="34">
        <v>4.0370980000000003</v>
      </c>
      <c r="N62" s="34">
        <v>0</v>
      </c>
      <c r="O62" s="34">
        <v>0.51663199999999998</v>
      </c>
      <c r="P62" s="34">
        <v>6.5649002989999996</v>
      </c>
      <c r="Q62" s="34">
        <v>8.0788657980000007</v>
      </c>
      <c r="R62" s="34">
        <v>4.305287271000001</v>
      </c>
      <c r="S62" s="34">
        <v>8.8491273139999986</v>
      </c>
      <c r="T62" s="34">
        <v>5.3938716290000004</v>
      </c>
      <c r="U62" s="34">
        <v>8.0824804760000006</v>
      </c>
      <c r="V62" s="34">
        <v>3.4792549319999999</v>
      </c>
      <c r="W62" s="34">
        <v>7.7397582309999997</v>
      </c>
      <c r="X62" s="34">
        <v>5.7719113340000003</v>
      </c>
      <c r="Y62" s="34">
        <v>7.7313748440000003</v>
      </c>
      <c r="Z62" s="34">
        <v>0</v>
      </c>
      <c r="AA62" s="34">
        <v>7.2564870069999996</v>
      </c>
      <c r="AB62" s="34">
        <v>9.731469529</v>
      </c>
      <c r="AC62" s="34">
        <v>10.315409766999998</v>
      </c>
      <c r="AD62" s="34">
        <v>9.932819112999999</v>
      </c>
      <c r="AE62" s="34">
        <v>13.337706448999999</v>
      </c>
      <c r="AF62" s="34">
        <v>5.9364693289999995</v>
      </c>
      <c r="AG62" s="34">
        <v>7.4418815489999997</v>
      </c>
      <c r="AH62" s="34">
        <v>18.011781258999999</v>
      </c>
      <c r="AI62" s="34">
        <v>5.6886496319999997</v>
      </c>
      <c r="AJ62" s="34">
        <v>10.229825945</v>
      </c>
      <c r="AK62" s="34">
        <v>15.576955921000001</v>
      </c>
      <c r="AL62" s="34">
        <v>2.6604749999999999</v>
      </c>
      <c r="AM62" s="34">
        <v>7.3679908259999989</v>
      </c>
      <c r="AN62" s="34">
        <v>9.1123216720000002</v>
      </c>
      <c r="AO62" s="34">
        <v>16.271170964</v>
      </c>
      <c r="AP62" s="34">
        <v>4.9322944629999999</v>
      </c>
      <c r="AQ62" s="34">
        <v>3.7885939419999999</v>
      </c>
      <c r="AR62" s="34">
        <v>6.9672051329999993</v>
      </c>
      <c r="AS62" s="34">
        <v>9.9598499629999981</v>
      </c>
      <c r="AT62" s="34">
        <v>3.9714855639999995</v>
      </c>
      <c r="AU62" s="34">
        <v>19.106633455000001</v>
      </c>
      <c r="AV62" s="34">
        <v>9.6645286659999989</v>
      </c>
      <c r="AW62" s="34">
        <v>30.503917369</v>
      </c>
      <c r="AX62" s="34">
        <v>5.379068E-2</v>
      </c>
      <c r="AY62" s="34">
        <v>19.535828679000002</v>
      </c>
      <c r="AZ62" s="34">
        <v>12.097554139</v>
      </c>
      <c r="BA62" s="34">
        <v>16.407467433000001</v>
      </c>
      <c r="BB62" s="34">
        <v>9.5171168690000005</v>
      </c>
      <c r="BC62" s="34">
        <v>10.452560467000001</v>
      </c>
      <c r="BD62" s="34">
        <v>5.1248137360000001</v>
      </c>
      <c r="BE62" s="34">
        <v>15.240296265</v>
      </c>
      <c r="BF62" s="34">
        <v>8.0003976679999997</v>
      </c>
      <c r="BG62" s="34">
        <v>14.640669574</v>
      </c>
      <c r="BH62" s="34">
        <v>9.8811660359999998</v>
      </c>
      <c r="BI62" s="34">
        <v>35.988485479999994</v>
      </c>
      <c r="BJ62" s="34">
        <v>0.47855000000000003</v>
      </c>
      <c r="BK62" s="34">
        <v>14.550072129</v>
      </c>
      <c r="BL62" s="34">
        <v>30.137137810999999</v>
      </c>
      <c r="BM62" s="34">
        <v>30.463724964000001</v>
      </c>
      <c r="BN62" s="34">
        <v>11.800333866000001</v>
      </c>
      <c r="BO62" s="34">
        <v>8.1803089110000009</v>
      </c>
      <c r="BP62" s="34">
        <v>18.92638474</v>
      </c>
      <c r="BQ62" s="34">
        <v>17.258305229000001</v>
      </c>
      <c r="BR62" s="34">
        <v>52.082314644999997</v>
      </c>
      <c r="BS62" s="34">
        <v>18.877256165000002</v>
      </c>
      <c r="BT62" s="34">
        <v>22.961824029999999</v>
      </c>
      <c r="BU62" s="34">
        <v>18.285049473000004</v>
      </c>
      <c r="BV62" s="34">
        <v>1.1538621360000001</v>
      </c>
      <c r="BW62" s="34">
        <v>19.76450616</v>
      </c>
      <c r="BX62" s="34">
        <v>17.678713199000001</v>
      </c>
      <c r="BY62" s="34">
        <v>18.664438885000003</v>
      </c>
      <c r="BZ62" s="34">
        <v>28.117657153</v>
      </c>
      <c r="CA62" s="34">
        <v>17.980117488000001</v>
      </c>
      <c r="CB62" s="34">
        <v>18.465697926000001</v>
      </c>
      <c r="CC62" s="34">
        <v>24.138621878000002</v>
      </c>
      <c r="CD62" s="34">
        <v>15.537938354000001</v>
      </c>
      <c r="CE62" s="34">
        <v>14.326815203000001</v>
      </c>
      <c r="CF62" s="34">
        <v>25.758360757999998</v>
      </c>
      <c r="CG62" s="34">
        <v>55.070568731000002</v>
      </c>
      <c r="CH62" s="34">
        <v>1.7473031489999999</v>
      </c>
      <c r="CI62" s="34">
        <v>8.1107925420000004</v>
      </c>
      <c r="CJ62" s="34">
        <v>20.913943629999999</v>
      </c>
      <c r="CK62" s="34">
        <v>15.061419734999999</v>
      </c>
      <c r="CL62" s="34">
        <v>9.4187299910000029</v>
      </c>
      <c r="CM62" s="34">
        <v>17.721516029000004</v>
      </c>
      <c r="CN62" s="34">
        <v>14.852955029</v>
      </c>
      <c r="CO62" s="34">
        <v>19.673626577</v>
      </c>
      <c r="CP62" s="34">
        <v>21.423990847000002</v>
      </c>
      <c r="CQ62" s="34">
        <v>34.672972811999998</v>
      </c>
      <c r="CR62" s="34">
        <v>20.243665038</v>
      </c>
      <c r="CS62" s="34">
        <v>51.78556477499999</v>
      </c>
      <c r="CT62" s="34">
        <v>1.18452</v>
      </c>
      <c r="CU62" s="34">
        <v>5.1396257059999995</v>
      </c>
      <c r="CV62" s="34">
        <v>40.825041649999996</v>
      </c>
      <c r="CW62" s="34">
        <v>42.040863802000004</v>
      </c>
      <c r="CX62" s="34">
        <v>21.201431033999999</v>
      </c>
      <c r="CY62" s="34">
        <v>39.597957138999988</v>
      </c>
      <c r="CZ62" s="34">
        <v>29.252152177999999</v>
      </c>
      <c r="DA62" s="34">
        <v>38.638647460999991</v>
      </c>
      <c r="DB62" s="34">
        <v>10.066445777</v>
      </c>
      <c r="DC62" s="34">
        <v>47.313761644999992</v>
      </c>
      <c r="DD62" s="34">
        <v>82.353611947999994</v>
      </c>
      <c r="DE62" s="34">
        <v>76.616004153999995</v>
      </c>
      <c r="DF62" s="34">
        <v>5.4874977080000003</v>
      </c>
      <c r="DG62" s="34">
        <v>8.3368114939999991</v>
      </c>
      <c r="DH62" s="34">
        <v>41.350119352</v>
      </c>
      <c r="DI62" s="34">
        <v>72.318692290000001</v>
      </c>
      <c r="DJ62" s="34">
        <v>10.13473639</v>
      </c>
      <c r="DK62" s="34">
        <v>24.338406734999996</v>
      </c>
      <c r="DL62" s="34">
        <v>20.954434054</v>
      </c>
      <c r="DM62" s="34">
        <v>15.762741074000001</v>
      </c>
      <c r="DN62" s="34">
        <v>8.2599471869999999</v>
      </c>
      <c r="DO62" s="34">
        <v>9.481969264</v>
      </c>
      <c r="DP62" s="34">
        <v>15.963791036</v>
      </c>
      <c r="DQ62" s="34">
        <v>29.836577028000004</v>
      </c>
      <c r="DR62" s="34">
        <v>18.488141500000001</v>
      </c>
      <c r="DS62" s="34">
        <v>49.345305205999999</v>
      </c>
      <c r="DT62" s="34">
        <v>2.4448237829999999</v>
      </c>
      <c r="DU62" s="34">
        <v>37.799193627999998</v>
      </c>
      <c r="DV62" s="34">
        <v>15.255052798000001</v>
      </c>
      <c r="DW62" s="34">
        <v>9.0465823729999997</v>
      </c>
      <c r="DX62" s="34">
        <v>16.494122752999999</v>
      </c>
      <c r="DY62" s="34">
        <v>10.646724597</v>
      </c>
      <c r="DZ62" s="34">
        <v>1.3866666989999998</v>
      </c>
      <c r="EA62" s="34">
        <v>10.800261959000002</v>
      </c>
      <c r="EB62" s="34">
        <v>35.344027763</v>
      </c>
      <c r="EC62" s="34">
        <v>44.966346432999998</v>
      </c>
      <c r="ED62" s="34">
        <v>2.3970172179999998</v>
      </c>
      <c r="EE62" s="34">
        <v>1.9279044999999999</v>
      </c>
      <c r="EF62" s="34">
        <v>23.234874355999999</v>
      </c>
      <c r="EG62" s="34">
        <v>25.80374625</v>
      </c>
      <c r="EH62" s="34">
        <v>17.089774758000001</v>
      </c>
      <c r="EI62" s="34">
        <v>21.631914539</v>
      </c>
      <c r="EJ62" s="34">
        <v>35.149963075000002</v>
      </c>
      <c r="EK62" s="34">
        <v>22.003756795000001</v>
      </c>
      <c r="EL62" s="34">
        <v>39.166955502</v>
      </c>
      <c r="EM62" s="34">
        <v>30.825993715999999</v>
      </c>
      <c r="EN62" s="34">
        <v>34.003015402999999</v>
      </c>
      <c r="EO62" s="34">
        <v>45.729516597</v>
      </c>
      <c r="EP62" s="34">
        <v>6.4690250000000002</v>
      </c>
      <c r="EQ62" s="34">
        <v>12.081378084000001</v>
      </c>
      <c r="ER62" s="34">
        <v>21.123442638</v>
      </c>
      <c r="ES62" s="34">
        <v>41.497350757000007</v>
      </c>
      <c r="ET62" s="34">
        <v>28.247323318999999</v>
      </c>
      <c r="EU62" s="34">
        <v>34.359427492000002</v>
      </c>
      <c r="EV62" s="34">
        <v>21.437288565999999</v>
      </c>
      <c r="EW62" s="34">
        <v>15.130288029999999</v>
      </c>
      <c r="EX62" s="34">
        <v>23.560001724999999</v>
      </c>
      <c r="EY62" s="34">
        <v>29.591921105999997</v>
      </c>
      <c r="EZ62" s="34">
        <v>23.394781776000002</v>
      </c>
      <c r="FA62" s="34">
        <v>36.560994604999998</v>
      </c>
      <c r="FB62" s="34">
        <v>16.655268928000002</v>
      </c>
      <c r="FC62" s="34">
        <v>2.4368670450000001</v>
      </c>
      <c r="FD62" s="34">
        <v>18.488230005999998</v>
      </c>
      <c r="FE62" s="34">
        <v>13.037690550000001</v>
      </c>
      <c r="FF62" s="34">
        <v>47.188865430999996</v>
      </c>
      <c r="FG62" s="34">
        <v>9.2536929039999993</v>
      </c>
      <c r="FH62" s="34">
        <v>21.850031436999998</v>
      </c>
      <c r="FI62" s="34">
        <v>14.752779321</v>
      </c>
      <c r="FJ62" s="34">
        <v>31.485829331000001</v>
      </c>
      <c r="FK62" s="34">
        <v>14.348013450999998</v>
      </c>
      <c r="FL62" s="34">
        <v>28.470400499</v>
      </c>
      <c r="FM62" s="34">
        <v>35.355744372999993</v>
      </c>
      <c r="FN62" s="34">
        <v>6.5998164789999993</v>
      </c>
      <c r="FO62" s="34">
        <v>16.942889430000001</v>
      </c>
      <c r="FP62" s="34">
        <v>13.943183274999999</v>
      </c>
      <c r="FQ62" s="34">
        <v>13.282775158000002</v>
      </c>
      <c r="FR62" s="34">
        <v>21.843608294999999</v>
      </c>
      <c r="FS62" s="34">
        <v>25.083794200999996</v>
      </c>
      <c r="FT62" s="34">
        <v>8.7037464589999995</v>
      </c>
      <c r="FU62" s="34">
        <v>42.646167616</v>
      </c>
      <c r="FV62" s="34">
        <v>16.357518171999999</v>
      </c>
      <c r="FW62" s="34">
        <v>35.069937738</v>
      </c>
      <c r="FX62" s="34">
        <v>18.813190897999998</v>
      </c>
      <c r="FY62" s="34">
        <v>19.024566919000002</v>
      </c>
      <c r="FZ62" s="34">
        <v>7.2017820040000009</v>
      </c>
      <c r="GA62" s="34">
        <v>4.3032217890000002</v>
      </c>
      <c r="GB62" s="6">
        <v>10.057133520999999</v>
      </c>
      <c r="GC62" s="6">
        <v>35.828058208000002</v>
      </c>
      <c r="GD62" s="6">
        <v>10.640410998</v>
      </c>
      <c r="GE62" s="6">
        <v>29.529314723999999</v>
      </c>
      <c r="GF62" s="6">
        <v>19.809176760999996</v>
      </c>
      <c r="GG62" s="6">
        <v>8.8340660789999994</v>
      </c>
      <c r="GH62" s="6">
        <v>25.662442374999998</v>
      </c>
      <c r="GI62" s="6">
        <v>17.216873187000001</v>
      </c>
      <c r="GJ62" s="6">
        <v>24.714400652000005</v>
      </c>
      <c r="GK62" s="6">
        <v>46.361812948999997</v>
      </c>
      <c r="GL62" s="7">
        <v>6.7157927550000007</v>
      </c>
      <c r="GM62" s="7">
        <v>8.1148344669999997</v>
      </c>
      <c r="GN62" s="7">
        <v>30.976821949999998</v>
      </c>
      <c r="GO62" s="7">
        <v>16.094003035999997</v>
      </c>
      <c r="GP62" s="7">
        <v>15.121874932999999</v>
      </c>
      <c r="GQ62" s="7">
        <v>26.081387822</v>
      </c>
      <c r="GR62" s="7">
        <v>11.692616288000002</v>
      </c>
      <c r="GS62" s="7">
        <v>22.300131461999996</v>
      </c>
      <c r="GT62" s="7">
        <v>33.616684319999997</v>
      </c>
      <c r="GU62" s="7">
        <v>18.951029970000004</v>
      </c>
      <c r="GV62" s="7">
        <v>16.053021554000001</v>
      </c>
      <c r="GW62" s="7">
        <v>18.667292487000005</v>
      </c>
      <c r="GX62" s="158">
        <v>9.3737218999999996</v>
      </c>
      <c r="GY62" s="158">
        <v>6.0894722739999994</v>
      </c>
      <c r="GZ62" s="158">
        <v>9.487838009999999</v>
      </c>
      <c r="HA62" s="158">
        <v>7.3426401859999988</v>
      </c>
      <c r="HB62" s="158">
        <v>3.1594064259999999</v>
      </c>
      <c r="HC62" s="158">
        <v>9.1438699280000009</v>
      </c>
      <c r="HD62" s="158">
        <v>8.631641063</v>
      </c>
      <c r="HE62" s="158">
        <v>13.333719148</v>
      </c>
      <c r="HF62" s="158">
        <v>10.192797962</v>
      </c>
      <c r="HG62" s="158">
        <v>20.781027200999997</v>
      </c>
      <c r="HH62" s="158">
        <v>28.569984221000002</v>
      </c>
      <c r="HI62" s="158">
        <v>70.032026405999986</v>
      </c>
      <c r="HJ62" s="163">
        <v>0.69842334899999969</v>
      </c>
      <c r="HK62" s="163">
        <v>2.0229943599999998</v>
      </c>
      <c r="HL62" s="163">
        <v>8.1000107919999991</v>
      </c>
      <c r="HM62" s="163">
        <v>15.069289813999999</v>
      </c>
      <c r="HN62" s="163">
        <v>10.336424435000001</v>
      </c>
      <c r="HO62" s="163">
        <v>12.143719151000001</v>
      </c>
      <c r="HP62" s="163">
        <v>10.738969989999999</v>
      </c>
      <c r="HQ62" s="163">
        <v>27.511474710000002</v>
      </c>
      <c r="HR62" s="163">
        <v>16.802559879</v>
      </c>
      <c r="HS62" s="163">
        <v>28.536849829999998</v>
      </c>
      <c r="HT62" s="163">
        <v>23.204370296999997</v>
      </c>
      <c r="HU62" s="163">
        <v>36.791467458000007</v>
      </c>
      <c r="HV62" s="163">
        <v>4.0202161239999992</v>
      </c>
      <c r="HW62" s="163">
        <v>6.1566027989999998</v>
      </c>
      <c r="HX62" s="163">
        <v>12.794604133</v>
      </c>
      <c r="HY62" s="163">
        <v>9.5997889560000011</v>
      </c>
      <c r="HZ62" s="163">
        <v>11.612579852</v>
      </c>
      <c r="IA62" s="163">
        <v>27.384644579</v>
      </c>
      <c r="IB62" s="163">
        <v>25.878564189000002</v>
      </c>
      <c r="IC62" s="163">
        <v>29.054169043000002</v>
      </c>
      <c r="ID62" s="163">
        <v>30.744650118000003</v>
      </c>
      <c r="IE62" s="163">
        <v>35.589152184</v>
      </c>
      <c r="IF62" s="163">
        <v>20.903136431000004</v>
      </c>
      <c r="IG62" s="163">
        <v>28.433656696000007</v>
      </c>
      <c r="IH62" s="158">
        <v>4.6095970140000002</v>
      </c>
      <c r="II62" s="158">
        <v>4.7976671450000001</v>
      </c>
      <c r="IJ62" s="158">
        <v>12.655019925000001</v>
      </c>
      <c r="IK62" s="158">
        <v>25.299137942999998</v>
      </c>
      <c r="IL62" s="158">
        <v>29.598558240000003</v>
      </c>
      <c r="IM62" s="158">
        <v>14.267149925999998</v>
      </c>
      <c r="IN62" s="158">
        <v>32.398725514999995</v>
      </c>
      <c r="IO62" s="158"/>
      <c r="IP62" s="158"/>
      <c r="IQ62" s="158"/>
      <c r="IR62" s="158"/>
      <c r="IS62" s="158"/>
    </row>
    <row r="63" spans="1:253" ht="26.25" x14ac:dyDescent="0.25">
      <c r="A63" s="33" t="s">
        <v>43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4.2611198000000003E-2</v>
      </c>
      <c r="CY63" s="14">
        <v>0</v>
      </c>
      <c r="CZ63" s="14">
        <v>4.0827800000000004E-2</v>
      </c>
      <c r="DA63" s="14">
        <v>0</v>
      </c>
      <c r="DB63" s="14">
        <v>4.0327925000000001E-2</v>
      </c>
      <c r="DC63" s="14">
        <v>-2.0125000000000001E-4</v>
      </c>
      <c r="DD63" s="14">
        <v>0</v>
      </c>
      <c r="DE63" s="14">
        <v>4.5806800000000002E-2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9.0018150000000005E-2</v>
      </c>
      <c r="DM63" s="14">
        <v>0</v>
      </c>
      <c r="DN63" s="14">
        <v>4.5181499999999999E-2</v>
      </c>
      <c r="DO63" s="14">
        <v>0</v>
      </c>
      <c r="DP63" s="14">
        <v>0</v>
      </c>
      <c r="DQ63" s="14">
        <v>1.9100594679999998</v>
      </c>
      <c r="DR63" s="14">
        <v>0</v>
      </c>
      <c r="DS63" s="14">
        <v>2.0175856000000003</v>
      </c>
      <c r="DT63" s="14">
        <v>0.433180379</v>
      </c>
      <c r="DU63" s="14">
        <v>0.291745737</v>
      </c>
      <c r="DV63" s="14">
        <v>2.502208</v>
      </c>
      <c r="DW63" s="14">
        <v>-1.4193045E-2</v>
      </c>
      <c r="DX63" s="14">
        <v>3.2097212860000002</v>
      </c>
      <c r="DY63" s="14">
        <v>-4.9260736999999999E-2</v>
      </c>
      <c r="DZ63" s="14">
        <v>1.5748252</v>
      </c>
      <c r="EA63" s="14">
        <v>-7.0950360000000007E-3</v>
      </c>
      <c r="EB63" s="14">
        <v>9.8403199999999996E-2</v>
      </c>
      <c r="EC63" s="14">
        <v>0.1591697</v>
      </c>
      <c r="ED63" s="14">
        <v>0</v>
      </c>
      <c r="EE63" s="14">
        <v>6.099185E-2</v>
      </c>
      <c r="EF63" s="14">
        <v>0.88566880000000003</v>
      </c>
      <c r="EG63" s="14">
        <v>4.8161499999999996E-2</v>
      </c>
      <c r="EH63" s="14">
        <v>0.12834107</v>
      </c>
      <c r="EI63" s="14">
        <v>4.3741509999999997E-2</v>
      </c>
      <c r="EJ63" s="14">
        <v>0.26029224400000001</v>
      </c>
      <c r="EK63" s="14">
        <v>2.1812988000000002E-2</v>
      </c>
      <c r="EL63" s="14">
        <v>5.1928616720000003</v>
      </c>
      <c r="EM63" s="14">
        <v>9.0483000000000008E-2</v>
      </c>
      <c r="EN63" s="14">
        <v>2.0775466700000003</v>
      </c>
      <c r="EO63" s="14">
        <v>0.73472838299999998</v>
      </c>
      <c r="EP63" s="14">
        <v>8.0155950000000004E-2</v>
      </c>
      <c r="EQ63" s="14">
        <v>0.62416010000000011</v>
      </c>
      <c r="ER63" s="14">
        <v>9.8950650000000001E-2</v>
      </c>
      <c r="ES63" s="14">
        <v>0.59166595</v>
      </c>
      <c r="ET63" s="14">
        <v>1.9354224999999999E-2</v>
      </c>
      <c r="EU63" s="14">
        <v>9.7513542359999992</v>
      </c>
      <c r="EV63" s="14">
        <v>0.35130709999999998</v>
      </c>
      <c r="EW63" s="14">
        <v>8.0814087879999992</v>
      </c>
      <c r="EX63" s="14">
        <v>3.7512043159999999</v>
      </c>
      <c r="EY63" s="14">
        <v>4.5858502310000002</v>
      </c>
      <c r="EZ63" s="14">
        <v>5.0420540709999999</v>
      </c>
      <c r="FA63" s="14">
        <v>0.63818710999999995</v>
      </c>
      <c r="FB63" s="14">
        <v>0</v>
      </c>
      <c r="FC63" s="14">
        <v>8.2663600000000004E-2</v>
      </c>
      <c r="FD63" s="14">
        <v>0.40762400000000004</v>
      </c>
      <c r="FE63" s="14">
        <v>0.17862360000000002</v>
      </c>
      <c r="FF63" s="14">
        <v>6.4406212280000004</v>
      </c>
      <c r="FG63" s="14">
        <v>0.58358154699999998</v>
      </c>
      <c r="FH63" s="14">
        <v>4.3412556350000004</v>
      </c>
      <c r="FI63" s="14">
        <v>19.703351368</v>
      </c>
      <c r="FJ63" s="14">
        <v>14.470217998000001</v>
      </c>
      <c r="FK63" s="14">
        <v>1.423454716</v>
      </c>
      <c r="FL63" s="14">
        <v>0.27238117000000001</v>
      </c>
      <c r="FM63" s="14">
        <v>21.079249615000002</v>
      </c>
      <c r="FN63" s="14">
        <v>0.93197794600000083</v>
      </c>
      <c r="FO63" s="14">
        <v>11.056266335999998</v>
      </c>
      <c r="FP63" s="14">
        <v>0.44176392000000031</v>
      </c>
      <c r="FQ63" s="14">
        <v>5.9848215400000004</v>
      </c>
      <c r="FR63" s="14">
        <v>6.7177364480000001</v>
      </c>
      <c r="FS63" s="14">
        <v>5.4553794979999983</v>
      </c>
      <c r="FT63" s="14">
        <v>6.5955705189999998</v>
      </c>
      <c r="FU63" s="14">
        <v>6.5258027609999987</v>
      </c>
      <c r="FV63" s="14">
        <v>7.5003129059999996</v>
      </c>
      <c r="FW63" s="14">
        <v>4.4745776809999995</v>
      </c>
      <c r="FX63" s="14">
        <v>12.094147823000002</v>
      </c>
      <c r="FY63" s="14">
        <v>6.6444477020000017</v>
      </c>
      <c r="FZ63" s="14">
        <v>0</v>
      </c>
      <c r="GA63" s="14">
        <v>2.0703304820000001</v>
      </c>
      <c r="GB63" s="6">
        <v>1.2691081340000001</v>
      </c>
      <c r="GC63" s="6">
        <v>5.6220997619999995</v>
      </c>
      <c r="GD63" s="6">
        <v>4.39198617</v>
      </c>
      <c r="GE63" s="6">
        <v>9.6497137999999989</v>
      </c>
      <c r="GF63" s="6">
        <v>0.30038115999999898</v>
      </c>
      <c r="GG63" s="6">
        <v>-2.7494362999999793E-2</v>
      </c>
      <c r="GH63" s="6">
        <v>3.8246159999999689E-2</v>
      </c>
      <c r="GI63" s="6">
        <v>47.779498236999999</v>
      </c>
      <c r="GJ63" s="6">
        <v>4.1003501209999991</v>
      </c>
      <c r="GK63" s="6">
        <v>7.167040428</v>
      </c>
      <c r="GL63" s="7">
        <v>6.5000000000000002E-2</v>
      </c>
      <c r="GM63" s="7">
        <v>0.32409622500000002</v>
      </c>
      <c r="GN63" s="7">
        <v>12.250098744999999</v>
      </c>
      <c r="GO63" s="7">
        <v>5.1904565410000014</v>
      </c>
      <c r="GP63" s="7">
        <v>1.119955966</v>
      </c>
      <c r="GQ63" s="7">
        <v>5.1637189999999916E-2</v>
      </c>
      <c r="GR63" s="7">
        <v>0</v>
      </c>
      <c r="GS63" s="7">
        <v>5.4385921080000008</v>
      </c>
      <c r="GT63" s="7">
        <v>2.8993247169999994</v>
      </c>
      <c r="GU63" s="7">
        <v>3.3745201950000001</v>
      </c>
      <c r="GV63" s="7">
        <v>8.5828179989999995</v>
      </c>
      <c r="GW63" s="7">
        <v>0.22884814599999845</v>
      </c>
      <c r="GX63" s="158">
        <v>0</v>
      </c>
      <c r="GY63" s="158">
        <v>1.8450781360000001</v>
      </c>
      <c r="GZ63" s="158">
        <v>0</v>
      </c>
      <c r="HA63" s="158">
        <v>3.0983894810000003</v>
      </c>
      <c r="HB63" s="158">
        <v>5.5913407999999998E-2</v>
      </c>
      <c r="HC63" s="158">
        <v>1.8824019029999999</v>
      </c>
      <c r="HD63" s="158">
        <v>4.855034045</v>
      </c>
      <c r="HE63" s="158">
        <v>11.448992373000001</v>
      </c>
      <c r="HF63" s="158">
        <v>7.4534400000000001E-2</v>
      </c>
      <c r="HG63" s="158">
        <v>10.605515348999999</v>
      </c>
      <c r="HH63" s="158">
        <v>2.4441829529999994</v>
      </c>
      <c r="HI63" s="158">
        <v>11.517367579000002</v>
      </c>
      <c r="HJ63" s="163">
        <v>0</v>
      </c>
      <c r="HK63" s="163">
        <v>0.21630703000000001</v>
      </c>
      <c r="HL63" s="163">
        <v>3.2644365579999999</v>
      </c>
      <c r="HM63" s="163">
        <v>1.0902978999999988E-2</v>
      </c>
      <c r="HN63" s="163">
        <v>2.3515376800000012</v>
      </c>
      <c r="HO63" s="163">
        <v>0.28710568199999992</v>
      </c>
      <c r="HP63" s="163">
        <v>0.21158413400000017</v>
      </c>
      <c r="HQ63" s="163">
        <v>6.0131807450000005</v>
      </c>
      <c r="HR63" s="163">
        <v>7.4522594000000025E-2</v>
      </c>
      <c r="HS63" s="163">
        <v>12.816336096999999</v>
      </c>
      <c r="HT63" s="163">
        <v>0.47895432200000049</v>
      </c>
      <c r="HU63" s="163">
        <v>3.3292275900000003</v>
      </c>
      <c r="HV63" s="163">
        <v>0.21557721599999999</v>
      </c>
      <c r="HW63" s="163">
        <v>3.9306751580000001</v>
      </c>
      <c r="HX63" s="163">
        <v>2.0990644699999992</v>
      </c>
      <c r="HY63" s="163">
        <v>3.9295738720000002</v>
      </c>
      <c r="HZ63" s="163">
        <v>0.34395837600000051</v>
      </c>
      <c r="IA63" s="163">
        <v>0</v>
      </c>
      <c r="IB63" s="163">
        <v>0.16561581300000033</v>
      </c>
      <c r="IC63" s="163">
        <v>5.4251490999999985E-2</v>
      </c>
      <c r="ID63" s="163">
        <v>6.1869188470000003</v>
      </c>
      <c r="IE63" s="163">
        <v>4.1240110879999996</v>
      </c>
      <c r="IF63" s="163">
        <v>2.2832281679999995</v>
      </c>
      <c r="IG63" s="163">
        <v>0.60891933200000126</v>
      </c>
      <c r="IH63" s="158">
        <v>2.010738221</v>
      </c>
      <c r="II63" s="158">
        <v>0.88449999999999995</v>
      </c>
      <c r="IJ63" s="158">
        <v>0.62982123499999998</v>
      </c>
      <c r="IK63" s="158">
        <v>1.4964637730000003</v>
      </c>
      <c r="IL63" s="158">
        <v>6.9897078429999997</v>
      </c>
      <c r="IM63" s="158">
        <v>3.5798026539999999</v>
      </c>
      <c r="IN63" s="158">
        <v>1.8829649800000006</v>
      </c>
      <c r="IO63" s="158"/>
      <c r="IP63" s="158"/>
      <c r="IQ63" s="158"/>
      <c r="IR63" s="158"/>
      <c r="IS63" s="158"/>
    </row>
    <row r="64" spans="1:253" x14ac:dyDescent="0.25">
      <c r="A64" s="13" t="s">
        <v>44</v>
      </c>
      <c r="B64" s="14">
        <v>2.4083996E-2</v>
      </c>
      <c r="C64" s="14">
        <v>0.153759022</v>
      </c>
      <c r="D64" s="14">
        <v>0.45370427200000002</v>
      </c>
      <c r="E64" s="14">
        <v>1.1578754E-2</v>
      </c>
      <c r="F64" s="14">
        <v>0.47499455699999998</v>
      </c>
      <c r="G64" s="14">
        <v>1.0890378350000001</v>
      </c>
      <c r="H64" s="14">
        <v>1.6036149790000001</v>
      </c>
      <c r="I64" s="14">
        <v>0.38358105599999998</v>
      </c>
      <c r="J64" s="14">
        <v>1.232733493</v>
      </c>
      <c r="K64" s="14">
        <v>1.144539577</v>
      </c>
      <c r="L64" s="14">
        <v>2.7720381470000004</v>
      </c>
      <c r="M64" s="14">
        <v>10.391445579999999</v>
      </c>
      <c r="N64" s="14">
        <v>0</v>
      </c>
      <c r="O64" s="14">
        <v>0.15305560199999999</v>
      </c>
      <c r="P64" s="14">
        <v>0.17860696300000001</v>
      </c>
      <c r="Q64" s="14">
        <v>2.173087964</v>
      </c>
      <c r="R64" s="14">
        <v>7.0415912999999997E-2</v>
      </c>
      <c r="S64" s="14">
        <v>1.9393346169999999</v>
      </c>
      <c r="T64" s="14">
        <v>0.117560936</v>
      </c>
      <c r="U64" s="14">
        <v>1.395978538</v>
      </c>
      <c r="V64" s="14">
        <v>2.867110925</v>
      </c>
      <c r="W64" s="14">
        <v>1.8838651210000001</v>
      </c>
      <c r="X64" s="14">
        <v>1.295980103</v>
      </c>
      <c r="Y64" s="14">
        <v>0.38923467699999997</v>
      </c>
      <c r="Z64" s="14">
        <v>0.131103732</v>
      </c>
      <c r="AA64" s="14">
        <v>0.31011485499999997</v>
      </c>
      <c r="AB64" s="14">
        <v>0.70619625799999997</v>
      </c>
      <c r="AC64" s="14">
        <v>0.33772522700000002</v>
      </c>
      <c r="AD64" s="14">
        <v>3.0796205560000001</v>
      </c>
      <c r="AE64" s="14">
        <v>1.3453864819999999</v>
      </c>
      <c r="AF64" s="14">
        <v>1.564350058</v>
      </c>
      <c r="AG64" s="14">
        <v>0.73352775399999992</v>
      </c>
      <c r="AH64" s="14">
        <v>1.3675672890000001</v>
      </c>
      <c r="AI64" s="14">
        <v>0.33696730499999999</v>
      </c>
      <c r="AJ64" s="14">
        <v>0.54365657999999994</v>
      </c>
      <c r="AK64" s="14">
        <v>0.200920776</v>
      </c>
      <c r="AL64" s="14">
        <v>0.76316562499999996</v>
      </c>
      <c r="AM64" s="14">
        <v>6.9224436E-2</v>
      </c>
      <c r="AN64" s="14">
        <v>0.575739577</v>
      </c>
      <c r="AO64" s="14">
        <v>0.21076793399999999</v>
      </c>
      <c r="AP64" s="14">
        <v>2.054332912</v>
      </c>
      <c r="AQ64" s="14">
        <v>1.603886514</v>
      </c>
      <c r="AR64" s="14">
        <v>0.56295251599999996</v>
      </c>
      <c r="AS64" s="14">
        <v>1.0644458320000001</v>
      </c>
      <c r="AT64" s="14">
        <v>1.0487774300000001</v>
      </c>
      <c r="AU64" s="14">
        <v>0.10432743700000001</v>
      </c>
      <c r="AV64" s="14">
        <v>0.77394171900000008</v>
      </c>
      <c r="AW64" s="14">
        <v>4.4865872410000005</v>
      </c>
      <c r="AX64" s="14">
        <v>8.6881130000000001E-2</v>
      </c>
      <c r="AY64" s="14">
        <v>8.3258097000000003E-2</v>
      </c>
      <c r="AZ64" s="14">
        <v>0.39480077499999999</v>
      </c>
      <c r="BA64" s="14">
        <v>0.62046981700000003</v>
      </c>
      <c r="BB64" s="14">
        <v>0.72072043799999996</v>
      </c>
      <c r="BC64" s="14">
        <v>0.54903517999999996</v>
      </c>
      <c r="BD64" s="14">
        <v>0.597753694</v>
      </c>
      <c r="BE64" s="14">
        <v>0.44128114900000004</v>
      </c>
      <c r="BF64" s="14">
        <v>0.56428780300000003</v>
      </c>
      <c r="BG64" s="14">
        <v>0.51310538699999997</v>
      </c>
      <c r="BH64" s="14">
        <v>1.1378684450000001</v>
      </c>
      <c r="BI64" s="14">
        <v>4.3104268490000006</v>
      </c>
      <c r="BJ64" s="14">
        <v>5.6319662999999999E-2</v>
      </c>
      <c r="BK64" s="14">
        <v>0.21859472899999999</v>
      </c>
      <c r="BL64" s="14">
        <v>0.72112336200000005</v>
      </c>
      <c r="BM64" s="14">
        <v>0.657078253</v>
      </c>
      <c r="BN64" s="14">
        <v>0.90014252799999994</v>
      </c>
      <c r="BO64" s="14">
        <v>0.32227915400000001</v>
      </c>
      <c r="BP64" s="14">
        <v>4.346567072</v>
      </c>
      <c r="BQ64" s="14">
        <v>4.8744633620000002</v>
      </c>
      <c r="BR64" s="14">
        <v>0.37087796700000003</v>
      </c>
      <c r="BS64" s="14">
        <v>0.70273194100000003</v>
      </c>
      <c r="BT64" s="14">
        <v>4.1337854269999994</v>
      </c>
      <c r="BU64" s="14">
        <v>2.5618252590000004</v>
      </c>
      <c r="BV64" s="14">
        <v>0.24954607700000001</v>
      </c>
      <c r="BW64" s="14">
        <v>3.3101462669999999</v>
      </c>
      <c r="BX64" s="14">
        <v>0.35149777399999999</v>
      </c>
      <c r="BY64" s="14">
        <v>1.1721881830000001</v>
      </c>
      <c r="BZ64" s="14">
        <v>1.684141482</v>
      </c>
      <c r="CA64" s="14">
        <v>0.63228846899999991</v>
      </c>
      <c r="CB64" s="14">
        <v>0.5965703160000001</v>
      </c>
      <c r="CC64" s="14">
        <v>7.5947160150000004</v>
      </c>
      <c r="CD64" s="14">
        <v>5.9477800500000004</v>
      </c>
      <c r="CE64" s="14">
        <v>1.393842571</v>
      </c>
      <c r="CF64" s="14">
        <v>2.8440910709999998</v>
      </c>
      <c r="CG64" s="14">
        <v>4.7303481119999997</v>
      </c>
      <c r="CH64" s="14">
        <v>4.8687440999999998E-2</v>
      </c>
      <c r="CI64" s="14">
        <v>0.31660712499999999</v>
      </c>
      <c r="CJ64" s="14">
        <v>0.56330986499999991</v>
      </c>
      <c r="CK64" s="14">
        <v>0.32272091799999997</v>
      </c>
      <c r="CL64" s="14">
        <v>0.65876595299999996</v>
      </c>
      <c r="CM64" s="14">
        <v>8.3039434540000006</v>
      </c>
      <c r="CN64" s="14">
        <v>8.8552919120000002</v>
      </c>
      <c r="CO64" s="14">
        <v>0.48310573799999995</v>
      </c>
      <c r="CP64" s="14">
        <v>0.942208826</v>
      </c>
      <c r="CQ64" s="14">
        <v>23.325729988999999</v>
      </c>
      <c r="CR64" s="14">
        <v>0.92226294900000005</v>
      </c>
      <c r="CS64" s="14">
        <v>4.4075897409999998</v>
      </c>
      <c r="CT64" s="14">
        <v>1.5624880000000001E-3</v>
      </c>
      <c r="CU64" s="14">
        <v>0.26833252700000004</v>
      </c>
      <c r="CV64" s="14">
        <v>5.9219077450000004</v>
      </c>
      <c r="CW64" s="14">
        <v>9.596050365</v>
      </c>
      <c r="CX64" s="14">
        <v>0.76898247399999997</v>
      </c>
      <c r="CY64" s="14">
        <v>1.832056753</v>
      </c>
      <c r="CZ64" s="14">
        <v>0.99948613200000003</v>
      </c>
      <c r="DA64" s="14">
        <v>43.279888684999996</v>
      </c>
      <c r="DB64" s="14">
        <v>0.54103051300000005</v>
      </c>
      <c r="DC64" s="14">
        <v>2.5807246629999998</v>
      </c>
      <c r="DD64" s="14">
        <v>0.47314645999999999</v>
      </c>
      <c r="DE64" s="14">
        <v>13.387381256000001</v>
      </c>
      <c r="DF64" s="14">
        <v>1.502547804</v>
      </c>
      <c r="DG64" s="14">
        <v>2.7367276729999999</v>
      </c>
      <c r="DH64" s="14">
        <v>5.0173341049999998</v>
      </c>
      <c r="DI64" s="14">
        <v>2.3149258590000001</v>
      </c>
      <c r="DJ64" s="14">
        <v>13.956079754000001</v>
      </c>
      <c r="DK64" s="14">
        <v>1.1144691789999999</v>
      </c>
      <c r="DL64" s="14">
        <v>2.6454406189999999</v>
      </c>
      <c r="DM64" s="14">
        <v>1.286343979</v>
      </c>
      <c r="DN64" s="14">
        <v>2.2104226929999999</v>
      </c>
      <c r="DO64" s="14">
        <v>2.9711609830000003</v>
      </c>
      <c r="DP64" s="14">
        <v>3.1781359619999998</v>
      </c>
      <c r="DQ64" s="14">
        <v>7.9292522139999999</v>
      </c>
      <c r="DR64" s="14">
        <v>2.896019984</v>
      </c>
      <c r="DS64" s="14">
        <v>1.5474661120000002</v>
      </c>
      <c r="DT64" s="14">
        <v>0.380484294</v>
      </c>
      <c r="DU64" s="14">
        <v>1.613383209</v>
      </c>
      <c r="DV64" s="14">
        <v>10.794372933</v>
      </c>
      <c r="DW64" s="14">
        <v>1.258020527</v>
      </c>
      <c r="DX64" s="14">
        <v>3.7637757940000003</v>
      </c>
      <c r="DY64" s="14">
        <v>0.66647512200000003</v>
      </c>
      <c r="DZ64" s="14">
        <v>0.30052759400000001</v>
      </c>
      <c r="EA64" s="14">
        <v>1.173717592</v>
      </c>
      <c r="EB64" s="14">
        <v>3.385753765</v>
      </c>
      <c r="EC64" s="14">
        <v>7.0837620660000002</v>
      </c>
      <c r="ED64" s="14">
        <v>3.8200305999999996E-2</v>
      </c>
      <c r="EE64" s="14">
        <v>0.242865425</v>
      </c>
      <c r="EF64" s="14">
        <v>4.6281057560000001</v>
      </c>
      <c r="EG64" s="14">
        <v>1.5880602590000001</v>
      </c>
      <c r="EH64" s="14">
        <v>1.409446309</v>
      </c>
      <c r="EI64" s="14">
        <v>0.89162165900000001</v>
      </c>
      <c r="EJ64" s="14">
        <v>1.1441673559999999</v>
      </c>
      <c r="EK64" s="14">
        <v>0.76397044600000008</v>
      </c>
      <c r="EL64" s="14">
        <v>3.9560279059999996</v>
      </c>
      <c r="EM64" s="14">
        <v>17.558821422000001</v>
      </c>
      <c r="EN64" s="14">
        <v>2.7615957549999997</v>
      </c>
      <c r="EO64" s="14">
        <v>26.09311001</v>
      </c>
      <c r="EP64" s="14">
        <v>1.6234101539999999</v>
      </c>
      <c r="EQ64" s="14">
        <v>0.60103043600000006</v>
      </c>
      <c r="ER64" s="14">
        <v>8.4306501110000003</v>
      </c>
      <c r="ES64" s="14">
        <v>5.5964809600000001</v>
      </c>
      <c r="ET64" s="14">
        <v>2.5563255580000002</v>
      </c>
      <c r="EU64" s="14">
        <v>4.3205648959999996</v>
      </c>
      <c r="EV64" s="14">
        <v>3.607848932</v>
      </c>
      <c r="EW64" s="14">
        <v>3.8160592470000001</v>
      </c>
      <c r="EX64" s="14">
        <v>4.7090723600000004</v>
      </c>
      <c r="EY64" s="14">
        <v>2.4797252360000002</v>
      </c>
      <c r="EZ64" s="14">
        <v>2.1182562950000001</v>
      </c>
      <c r="FA64" s="14">
        <v>11.257793553999999</v>
      </c>
      <c r="FB64" s="14">
        <v>0.68949226200000002</v>
      </c>
      <c r="FC64" s="14">
        <v>4.3469093550000002</v>
      </c>
      <c r="FD64" s="14">
        <v>4.0037323630000001</v>
      </c>
      <c r="FE64" s="14">
        <v>3.9668220399999998</v>
      </c>
      <c r="FF64" s="14">
        <v>6.0846003790000003</v>
      </c>
      <c r="FG64" s="14">
        <v>2.076048245</v>
      </c>
      <c r="FH64" s="14">
        <v>3.01778089</v>
      </c>
      <c r="FI64" s="14">
        <v>7.8471670979999999</v>
      </c>
      <c r="FJ64" s="14">
        <v>3.1073684369999999</v>
      </c>
      <c r="FK64" s="14">
        <v>1.1685520899999999</v>
      </c>
      <c r="FL64" s="14">
        <v>0.693339598</v>
      </c>
      <c r="FM64" s="14">
        <v>12.859649678</v>
      </c>
      <c r="FN64" s="14">
        <v>1.5502599689999998</v>
      </c>
      <c r="FO64" s="14">
        <v>1.279836594</v>
      </c>
      <c r="FP64" s="14">
        <v>3.6214228159999999</v>
      </c>
      <c r="FQ64" s="14">
        <v>2.0129588379999999</v>
      </c>
      <c r="FR64" s="14">
        <v>1.7482958680000003</v>
      </c>
      <c r="FS64" s="14">
        <v>2.9427016579999998</v>
      </c>
      <c r="FT64" s="14">
        <v>1.0824635149999999</v>
      </c>
      <c r="FU64" s="14">
        <v>2.8193997159999999</v>
      </c>
      <c r="FV64" s="14">
        <v>2.9169289520000001</v>
      </c>
      <c r="FW64" s="14">
        <v>13.893528302</v>
      </c>
      <c r="FX64" s="14">
        <v>3.2682064729999998</v>
      </c>
      <c r="FY64" s="14">
        <v>3.354921364</v>
      </c>
      <c r="FZ64" s="14">
        <v>0.61821350500000005</v>
      </c>
      <c r="GA64" s="14">
        <v>1.448189647</v>
      </c>
      <c r="GB64" s="6">
        <v>4.212542257</v>
      </c>
      <c r="GC64" s="6">
        <v>1.0397115289999999</v>
      </c>
      <c r="GD64" s="6">
        <v>3.6616151939999999</v>
      </c>
      <c r="GE64" s="6">
        <v>3.9343442710000001</v>
      </c>
      <c r="GF64" s="6">
        <v>9.6023053219999994</v>
      </c>
      <c r="GG64" s="6">
        <v>0.88984429099999995</v>
      </c>
      <c r="GH64" s="6">
        <v>1.5721750480000001</v>
      </c>
      <c r="GI64" s="6">
        <v>2.7742849390000002</v>
      </c>
      <c r="GJ64" s="6">
        <v>2.988700712</v>
      </c>
      <c r="GK64" s="6">
        <v>20.903266191</v>
      </c>
      <c r="GL64" s="7">
        <v>0.13312712899999998</v>
      </c>
      <c r="GM64" s="7">
        <v>1.655179518</v>
      </c>
      <c r="GN64" s="7">
        <v>3.1058420550000001</v>
      </c>
      <c r="GO64" s="7">
        <v>2.6751109839999998</v>
      </c>
      <c r="GP64" s="7">
        <v>4.8933639000000007</v>
      </c>
      <c r="GQ64" s="7">
        <v>5.0470422039999994</v>
      </c>
      <c r="GR64" s="7">
        <v>7.4948182650000001</v>
      </c>
      <c r="GS64" s="7">
        <v>2.8116497679999997</v>
      </c>
      <c r="GT64" s="7">
        <v>3.034719258</v>
      </c>
      <c r="GU64" s="7">
        <v>3.0556649450000002</v>
      </c>
      <c r="GV64" s="7">
        <v>2.5988137080000002</v>
      </c>
      <c r="GW64" s="7">
        <v>9.7754449929999989</v>
      </c>
      <c r="GX64" s="158">
        <v>1.2874739369999999</v>
      </c>
      <c r="GY64" s="158">
        <v>1.7540126039999999</v>
      </c>
      <c r="GZ64" s="158">
        <v>9.8645663579999994</v>
      </c>
      <c r="HA64" s="158">
        <v>0.58592898000000004</v>
      </c>
      <c r="HB64" s="158">
        <v>1.791183207</v>
      </c>
      <c r="HC64" s="158">
        <v>1.6021542790000001</v>
      </c>
      <c r="HD64" s="158">
        <v>5.5557533160000006</v>
      </c>
      <c r="HE64" s="158">
        <v>3.3087252029999998</v>
      </c>
      <c r="HF64" s="158">
        <v>1.8815272860000001</v>
      </c>
      <c r="HG64" s="158">
        <v>4.1266647110000001</v>
      </c>
      <c r="HH64" s="158">
        <v>4.9861511890000001</v>
      </c>
      <c r="HI64" s="158">
        <v>13.274086691999999</v>
      </c>
      <c r="HJ64" s="163">
        <v>0.37367410600000001</v>
      </c>
      <c r="HK64" s="163">
        <v>1.8463226159999999</v>
      </c>
      <c r="HL64" s="163">
        <v>5.6023705360000005</v>
      </c>
      <c r="HM64" s="163">
        <v>8.6162173179999986</v>
      </c>
      <c r="HN64" s="163">
        <v>9.194069059000002</v>
      </c>
      <c r="HO64" s="163">
        <v>3.1042675260000001</v>
      </c>
      <c r="HP64" s="163">
        <v>5.7104238230000002</v>
      </c>
      <c r="HQ64" s="163">
        <v>4.8617635730000002</v>
      </c>
      <c r="HR64" s="163">
        <v>5.0369199920000005</v>
      </c>
      <c r="HS64" s="163">
        <v>3.2132262929999995</v>
      </c>
      <c r="HT64" s="163">
        <v>3.0366461169999996</v>
      </c>
      <c r="HU64" s="163">
        <v>8.2351588299999996</v>
      </c>
      <c r="HV64" s="163">
        <v>2.8549330989999997</v>
      </c>
      <c r="HW64" s="163">
        <v>1.3138143410000001</v>
      </c>
      <c r="HX64" s="163">
        <v>2.7481603369999994</v>
      </c>
      <c r="HY64" s="163">
        <v>4.7393387339999995</v>
      </c>
      <c r="HZ64" s="163">
        <v>7.6528176300000004</v>
      </c>
      <c r="IA64" s="163">
        <v>12.800235666000001</v>
      </c>
      <c r="IB64" s="163">
        <v>16.686014757000002</v>
      </c>
      <c r="IC64" s="163">
        <v>9.6552159109999991</v>
      </c>
      <c r="ID64" s="163">
        <v>5.0854766770000008</v>
      </c>
      <c r="IE64" s="163">
        <v>4.3414628030000006</v>
      </c>
      <c r="IF64" s="163">
        <v>15.171207175999999</v>
      </c>
      <c r="IG64" s="163">
        <v>10.802908691999999</v>
      </c>
      <c r="IH64" s="158">
        <v>0.325883331</v>
      </c>
      <c r="II64" s="158">
        <v>4.5575469119999994</v>
      </c>
      <c r="IJ64" s="158">
        <v>21.108269202999999</v>
      </c>
      <c r="IK64" s="158">
        <v>7.6636643089999996</v>
      </c>
      <c r="IL64" s="158">
        <v>21.177577286999998</v>
      </c>
      <c r="IM64" s="158">
        <v>8.652977903</v>
      </c>
      <c r="IN64" s="158">
        <v>21.201774368999999</v>
      </c>
      <c r="IO64" s="158"/>
      <c r="IP64" s="158"/>
      <c r="IQ64" s="158"/>
      <c r="IR64" s="158"/>
      <c r="IS64" s="158"/>
    </row>
    <row r="65" spans="1:253" x14ac:dyDescent="0.25">
      <c r="A65" s="13" t="s">
        <v>45</v>
      </c>
      <c r="B65" s="14">
        <v>0.21</v>
      </c>
      <c r="C65" s="14">
        <v>0.46600000000000003</v>
      </c>
      <c r="D65" s="14">
        <v>0.56615591199999993</v>
      </c>
      <c r="E65" s="14">
        <v>0.48299999999999998</v>
      </c>
      <c r="F65" s="14">
        <v>0.32036968300000002</v>
      </c>
      <c r="G65" s="14">
        <v>0.630010238</v>
      </c>
      <c r="H65" s="14">
        <v>0.54800000000000004</v>
      </c>
      <c r="I65" s="14">
        <v>0.21099999999999999</v>
      </c>
      <c r="J65" s="14">
        <v>0.70525000000000004</v>
      </c>
      <c r="K65" s="14">
        <v>0.52001023800000001</v>
      </c>
      <c r="L65" s="14">
        <v>0.65100000000000002</v>
      </c>
      <c r="M65" s="14">
        <v>0.128</v>
      </c>
      <c r="N65" s="14">
        <v>0</v>
      </c>
      <c r="O65" s="14">
        <v>0.16200000000000001</v>
      </c>
      <c r="P65" s="14">
        <v>0.29199999999999998</v>
      </c>
      <c r="Q65" s="14">
        <v>0.72099999999999997</v>
      </c>
      <c r="R65" s="14">
        <v>0.498</v>
      </c>
      <c r="S65" s="14">
        <v>0.40600000000000003</v>
      </c>
      <c r="T65" s="14">
        <v>0.55600000000000005</v>
      </c>
      <c r="U65" s="14">
        <v>0.48799999999999999</v>
      </c>
      <c r="V65" s="14">
        <v>0.65600000000000003</v>
      </c>
      <c r="W65" s="14">
        <v>0.99041499999999993</v>
      </c>
      <c r="X65" s="14">
        <v>0.73720000000000008</v>
      </c>
      <c r="Y65" s="14">
        <v>0.36495499999999997</v>
      </c>
      <c r="Z65" s="14">
        <v>0.28685000000000005</v>
      </c>
      <c r="AA65" s="14">
        <v>0.86054999999999993</v>
      </c>
      <c r="AB65" s="14">
        <v>0.54669930199999994</v>
      </c>
      <c r="AC65" s="14">
        <v>0.63665436399999997</v>
      </c>
      <c r="AD65" s="14">
        <v>0.61417829400000001</v>
      </c>
      <c r="AE65" s="14">
        <v>0.54901029400000001</v>
      </c>
      <c r="AF65" s="14">
        <v>0.54318629399999996</v>
      </c>
      <c r="AG65" s="14">
        <v>0.6480102940000001</v>
      </c>
      <c r="AH65" s="14">
        <v>0.81451029400000008</v>
      </c>
      <c r="AI65" s="14">
        <v>0.53351029400000005</v>
      </c>
      <c r="AJ65" s="14">
        <v>2.0198705700000001</v>
      </c>
      <c r="AK65" s="14">
        <v>0.28300083999999998</v>
      </c>
      <c r="AL65" s="14">
        <v>0.60585</v>
      </c>
      <c r="AM65" s="14">
        <v>0.84584999999999999</v>
      </c>
      <c r="AN65" s="14">
        <v>0.72284999999999999</v>
      </c>
      <c r="AO65" s="14">
        <v>0.75814999999999999</v>
      </c>
      <c r="AP65" s="14">
        <v>0.64815</v>
      </c>
      <c r="AQ65" s="14">
        <v>0.75685000000000002</v>
      </c>
      <c r="AR65" s="14">
        <v>0.83084999999999998</v>
      </c>
      <c r="AS65" s="14">
        <v>0.85354999999999992</v>
      </c>
      <c r="AT65" s="14">
        <v>0.5303175</v>
      </c>
      <c r="AU65" s="14">
        <v>0.55221363599999995</v>
      </c>
      <c r="AV65" s="14">
        <v>0.49348718600000002</v>
      </c>
      <c r="AW65" s="14">
        <v>8.9849999999999999E-2</v>
      </c>
      <c r="AX65" s="14">
        <v>0.63359066700000011</v>
      </c>
      <c r="AY65" s="14">
        <v>0.64959066700000001</v>
      </c>
      <c r="AZ65" s="14">
        <v>0.84957177500000003</v>
      </c>
      <c r="BA65" s="14">
        <v>0.80457177499999999</v>
      </c>
      <c r="BB65" s="14">
        <v>0.86557177500000004</v>
      </c>
      <c r="BC65" s="14">
        <v>0.813571775</v>
      </c>
      <c r="BD65" s="14">
        <v>0.80857177499999999</v>
      </c>
      <c r="BE65" s="14">
        <v>0.80084677500000001</v>
      </c>
      <c r="BF65" s="14">
        <v>0.79357177499999998</v>
      </c>
      <c r="BG65" s="14">
        <v>0.813571775</v>
      </c>
      <c r="BH65" s="14">
        <v>0.7956234419999999</v>
      </c>
      <c r="BI65" s="14">
        <v>0.336760108</v>
      </c>
      <c r="BJ65" s="14">
        <v>0.64331107999999992</v>
      </c>
      <c r="BK65" s="14">
        <v>0.80100000000000005</v>
      </c>
      <c r="BL65" s="14">
        <v>0.71765000000000001</v>
      </c>
      <c r="BM65" s="14">
        <v>0.66015000000000001</v>
      </c>
      <c r="BN65" s="14">
        <v>0.71765000000000001</v>
      </c>
      <c r="BO65" s="14">
        <v>0.66015000000000001</v>
      </c>
      <c r="BP65" s="14">
        <v>0.64015</v>
      </c>
      <c r="BQ65" s="14">
        <v>1.559763778</v>
      </c>
      <c r="BR65" s="14">
        <v>0.66235960599999999</v>
      </c>
      <c r="BS65" s="14">
        <v>0.60294039399999999</v>
      </c>
      <c r="BT65" s="14">
        <v>0.51457590000000009</v>
      </c>
      <c r="BU65" s="14">
        <v>0.12631107999999999</v>
      </c>
      <c r="BV65" s="14">
        <v>1.381</v>
      </c>
      <c r="BW65" s="14">
        <v>0.75900000000000001</v>
      </c>
      <c r="BX65" s="14">
        <v>0.76815</v>
      </c>
      <c r="BY65" s="14">
        <v>0.73614999999999997</v>
      </c>
      <c r="BZ65" s="14">
        <v>0.76615</v>
      </c>
      <c r="CA65" s="14">
        <v>0.74314999999999998</v>
      </c>
      <c r="CB65" s="14">
        <v>0.51457765300000002</v>
      </c>
      <c r="CC65" s="14">
        <v>0.88357765300000002</v>
      </c>
      <c r="CD65" s="14">
        <v>1.0535776530000001</v>
      </c>
      <c r="CE65" s="14">
        <v>1.0535776530000001</v>
      </c>
      <c r="CF65" s="14">
        <v>1.273502653</v>
      </c>
      <c r="CG65" s="14">
        <v>5.7774276550000003</v>
      </c>
      <c r="CH65" s="14">
        <v>1.032</v>
      </c>
      <c r="CI65" s="14">
        <v>0.91700000000000004</v>
      </c>
      <c r="CJ65" s="14">
        <v>0.95114999999999994</v>
      </c>
      <c r="CK65" s="14">
        <v>0.94614999999999994</v>
      </c>
      <c r="CL65" s="14">
        <v>0.93614999999999993</v>
      </c>
      <c r="CM65" s="14">
        <v>0.92615000000000003</v>
      </c>
      <c r="CN65" s="14">
        <v>1.1161500000000002</v>
      </c>
      <c r="CO65" s="14">
        <v>1.1161500000000002</v>
      </c>
      <c r="CP65" s="14">
        <v>1.0161499999999999</v>
      </c>
      <c r="CQ65" s="14">
        <v>0.95456215</v>
      </c>
      <c r="CR65" s="14">
        <v>1.1750750000000001</v>
      </c>
      <c r="CS65" s="14">
        <v>1.0318000000000001</v>
      </c>
      <c r="CT65" s="14">
        <v>1.16266</v>
      </c>
      <c r="CU65" s="14">
        <v>1.18710377</v>
      </c>
      <c r="CV65" s="14">
        <v>1.21710377</v>
      </c>
      <c r="CW65" s="14">
        <v>1.1071037699999999</v>
      </c>
      <c r="CX65" s="14">
        <v>1.20710377</v>
      </c>
      <c r="CY65" s="14">
        <v>1.23710377</v>
      </c>
      <c r="CZ65" s="14">
        <v>1.16710377</v>
      </c>
      <c r="DA65" s="14">
        <v>1.2571037699999998</v>
      </c>
      <c r="DB65" s="14">
        <v>1.28444377</v>
      </c>
      <c r="DC65" s="14">
        <v>1.1697637700000001</v>
      </c>
      <c r="DD65" s="14">
        <v>1.7594437700000001</v>
      </c>
      <c r="DE65" s="14">
        <v>1.410686251</v>
      </c>
      <c r="DF65" s="14">
        <v>1.1450666630000002</v>
      </c>
      <c r="DG65" s="14">
        <v>1.2625104329999999</v>
      </c>
      <c r="DH65" s="14">
        <v>1.5825104329999999</v>
      </c>
      <c r="DI65" s="14">
        <v>1.505200088</v>
      </c>
      <c r="DJ65" s="14">
        <v>1.2825104329999999</v>
      </c>
      <c r="DK65" s="14">
        <v>1.380110433</v>
      </c>
      <c r="DL65" s="14">
        <v>1.5240671560000001</v>
      </c>
      <c r="DM65" s="14">
        <v>1.9941661670000002</v>
      </c>
      <c r="DN65" s="14">
        <v>1.4314671559999999</v>
      </c>
      <c r="DO65" s="14">
        <v>1.119267156</v>
      </c>
      <c r="DP65" s="14">
        <v>1.3542671259999999</v>
      </c>
      <c r="DQ65" s="14">
        <v>1.4254134460000001</v>
      </c>
      <c r="DR65" s="14">
        <v>1.4705068889999999</v>
      </c>
      <c r="DS65" s="14">
        <v>1.514506889</v>
      </c>
      <c r="DT65" s="14">
        <v>1.4232468890000001</v>
      </c>
      <c r="DU65" s="14">
        <v>1.9535043000000001</v>
      </c>
      <c r="DV65" s="14">
        <v>1.2856684629999999</v>
      </c>
      <c r="DW65" s="14">
        <v>1.428578463</v>
      </c>
      <c r="DX65" s="14">
        <v>1.4785784630000001</v>
      </c>
      <c r="DY65" s="14">
        <v>1.5269118000000002</v>
      </c>
      <c r="DZ65" s="14">
        <v>1.523578463</v>
      </c>
      <c r="EA65" s="14">
        <v>1.5385784630000001</v>
      </c>
      <c r="EB65" s="14">
        <v>1.555918463</v>
      </c>
      <c r="EC65" s="14">
        <v>1.4282462310000001</v>
      </c>
      <c r="ED65" s="14">
        <v>0.91858000000000006</v>
      </c>
      <c r="EE65" s="14">
        <v>1.8166496950000002</v>
      </c>
      <c r="EF65" s="14">
        <v>2.0535163630000004</v>
      </c>
      <c r="EG65" s="14">
        <v>1.539613363</v>
      </c>
      <c r="EH65" s="14">
        <v>1.4938088629999999</v>
      </c>
      <c r="EI65" s="14">
        <v>1.5480893630000001</v>
      </c>
      <c r="EJ65" s="14">
        <v>1.4512863629999999</v>
      </c>
      <c r="EK65" s="14">
        <v>1.351286363</v>
      </c>
      <c r="EL65" s="14">
        <v>1.4103967749999999</v>
      </c>
      <c r="EM65" s="14">
        <v>1.4057301130000002</v>
      </c>
      <c r="EN65" s="14">
        <v>1.671906729</v>
      </c>
      <c r="EO65" s="14">
        <v>1.0094338970000001</v>
      </c>
      <c r="EP65" s="14">
        <v>1.52145</v>
      </c>
      <c r="EQ65" s="14">
        <v>1.538683332</v>
      </c>
      <c r="ER65" s="14">
        <v>1.4080666659999999</v>
      </c>
      <c r="ES65" s="14">
        <v>1.711313332</v>
      </c>
      <c r="ET65" s="14">
        <v>1.518106666</v>
      </c>
      <c r="EU65" s="14">
        <v>1.5981066659999998</v>
      </c>
      <c r="EV65" s="14">
        <v>1.3831066740000002</v>
      </c>
      <c r="EW65" s="14">
        <v>1.544066666</v>
      </c>
      <c r="EX65" s="14">
        <v>1.296066666</v>
      </c>
      <c r="EY65" s="14">
        <v>1.516066666</v>
      </c>
      <c r="EZ65" s="14">
        <v>1.2480328970000001</v>
      </c>
      <c r="FA65" s="14">
        <v>0.94650000000000001</v>
      </c>
      <c r="FB65" s="14">
        <v>1.5948266659999999</v>
      </c>
      <c r="FC65" s="14">
        <v>1.903926666</v>
      </c>
      <c r="FD65" s="14">
        <v>1.5689266660000001</v>
      </c>
      <c r="FE65" s="14">
        <v>1.738926666</v>
      </c>
      <c r="FF65" s="14">
        <v>1.5389266660000001</v>
      </c>
      <c r="FG65" s="14">
        <v>1.768638516</v>
      </c>
      <c r="FH65" s="14">
        <v>1.4189266660000002</v>
      </c>
      <c r="FI65" s="14">
        <v>1.3377466659999999</v>
      </c>
      <c r="FJ65" s="14">
        <v>1.1289266660000001</v>
      </c>
      <c r="FK65" s="14">
        <v>1.3842751419999999</v>
      </c>
      <c r="FL65" s="14">
        <v>3.181266666</v>
      </c>
      <c r="FM65" s="14">
        <v>0.94931290499999998</v>
      </c>
      <c r="FN65" s="14">
        <v>1.589159999</v>
      </c>
      <c r="FO65" s="14">
        <v>1.458159999</v>
      </c>
      <c r="FP65" s="14">
        <v>2.6881599989999998</v>
      </c>
      <c r="FQ65" s="14">
        <v>1.573159999</v>
      </c>
      <c r="FR65" s="14">
        <v>1.309826666</v>
      </c>
      <c r="FS65" s="14">
        <v>1.5248266659999998</v>
      </c>
      <c r="FT65" s="14">
        <v>1.3428266659999999</v>
      </c>
      <c r="FU65" s="14">
        <v>1.361538516</v>
      </c>
      <c r="FV65" s="14">
        <v>1.118159999</v>
      </c>
      <c r="FW65" s="14">
        <v>1.328646666</v>
      </c>
      <c r="FX65" s="14">
        <v>1.4855000010000001</v>
      </c>
      <c r="FY65" s="14">
        <v>1.169312905</v>
      </c>
      <c r="FZ65" s="14">
        <v>2.2346599989999998</v>
      </c>
      <c r="GA65" s="14">
        <v>2.309659999</v>
      </c>
      <c r="GB65" s="6">
        <v>2.0116599989999999</v>
      </c>
      <c r="GC65" s="6">
        <v>2.3966599990000002</v>
      </c>
      <c r="GD65" s="6">
        <v>2.3196599989999998</v>
      </c>
      <c r="GE65" s="6">
        <v>2.6493099990000002</v>
      </c>
      <c r="GF65" s="6">
        <v>2.2356599990000001</v>
      </c>
      <c r="GG65" s="6">
        <v>2.7288718489999999</v>
      </c>
      <c r="GH65" s="6">
        <v>2.9541599989999998</v>
      </c>
      <c r="GI65" s="6">
        <v>2.0901599989999999</v>
      </c>
      <c r="GJ65" s="6">
        <v>2.9874999990000002</v>
      </c>
      <c r="GK65" s="6">
        <v>1.7474962379999999</v>
      </c>
      <c r="GL65" s="7">
        <v>2.6260532960000003</v>
      </c>
      <c r="GM65" s="7">
        <v>3.6072532959999997</v>
      </c>
      <c r="GN65" s="7">
        <v>2.2872532959999998</v>
      </c>
      <c r="GO65" s="7">
        <v>2.0822532959999998</v>
      </c>
      <c r="GP65" s="7">
        <v>2.8522532959999998</v>
      </c>
      <c r="GQ65" s="7">
        <v>2.6092532959999999</v>
      </c>
      <c r="GR65" s="7">
        <v>2.1022532959999998</v>
      </c>
      <c r="GS65" s="7">
        <v>2.5522532959999999</v>
      </c>
      <c r="GT65" s="7">
        <v>2.3549132960000003</v>
      </c>
      <c r="GU65" s="7">
        <v>2.519593296</v>
      </c>
      <c r="GV65" s="7">
        <v>2.0995932960000001</v>
      </c>
      <c r="GW65" s="7">
        <v>1.765739537</v>
      </c>
      <c r="GX65" s="158">
        <v>3.1030532960000001</v>
      </c>
      <c r="GY65" s="158">
        <v>2.5322532959999999</v>
      </c>
      <c r="GZ65" s="158">
        <v>2.6672532959999997</v>
      </c>
      <c r="HA65" s="158">
        <v>2.0259232959999998</v>
      </c>
      <c r="HB65" s="158">
        <v>2.4009232959999998</v>
      </c>
      <c r="HC65" s="158">
        <v>2.8719232959999998</v>
      </c>
      <c r="HD65" s="158">
        <v>2.5012532959999998</v>
      </c>
      <c r="HE65" s="158">
        <v>2.4272532959999999</v>
      </c>
      <c r="HF65" s="158">
        <v>2.717253296</v>
      </c>
      <c r="HG65" s="158">
        <v>2.2672532959999998</v>
      </c>
      <c r="HH65" s="158">
        <v>2.4695932960000002</v>
      </c>
      <c r="HI65" s="158">
        <v>1.9157395369999999</v>
      </c>
      <c r="HJ65" s="163">
        <v>3.3782199629999998</v>
      </c>
      <c r="HK65" s="163">
        <v>2.6739199629999999</v>
      </c>
      <c r="HL65" s="163">
        <v>2.930919963</v>
      </c>
      <c r="HM65" s="163">
        <v>2.7224199629999997</v>
      </c>
      <c r="HN65" s="163">
        <v>2.6124199629999998</v>
      </c>
      <c r="HO65" s="163">
        <v>2.5024199629999999</v>
      </c>
      <c r="HP65" s="163">
        <v>2.4474199629999998</v>
      </c>
      <c r="HQ65" s="163">
        <v>2.4524199629999996</v>
      </c>
      <c r="HR65" s="163">
        <v>2.4852209630000002</v>
      </c>
      <c r="HS65" s="163">
        <v>2.437419963</v>
      </c>
      <c r="HT65" s="163">
        <v>2.199759963</v>
      </c>
      <c r="HU65" s="163">
        <v>1.8989061999999999</v>
      </c>
      <c r="HV65" s="163">
        <v>3.6973599629999998</v>
      </c>
      <c r="HW65" s="163">
        <v>2.9142599630000001</v>
      </c>
      <c r="HX65" s="163">
        <v>3.050759963</v>
      </c>
      <c r="HY65" s="163">
        <v>2.5622599629999998</v>
      </c>
      <c r="HZ65" s="163">
        <v>2.7692599630000001</v>
      </c>
      <c r="IA65" s="163">
        <v>2.5657599630000001</v>
      </c>
      <c r="IB65" s="163">
        <v>2.7107599630000001</v>
      </c>
      <c r="IC65" s="163">
        <v>2.4757599629999998</v>
      </c>
      <c r="ID65" s="163">
        <v>2.5457599630000001</v>
      </c>
      <c r="IE65" s="163">
        <v>2.4357599629999998</v>
      </c>
      <c r="IF65" s="163">
        <v>2.2107190989999999</v>
      </c>
      <c r="IG65" s="163">
        <v>2.8994061980000003</v>
      </c>
      <c r="IH65" s="158">
        <v>4.386933333</v>
      </c>
      <c r="II65" s="158">
        <v>3.0743333330000002</v>
      </c>
      <c r="IJ65" s="158">
        <v>3.0993333330000001</v>
      </c>
      <c r="IK65" s="158">
        <v>2.6793333330000002</v>
      </c>
      <c r="IL65" s="158">
        <v>2.7868333330000001</v>
      </c>
      <c r="IM65" s="158">
        <v>2.6393333330000002</v>
      </c>
      <c r="IN65" s="158">
        <v>2.5903333330000002</v>
      </c>
      <c r="IO65" s="158"/>
      <c r="IP65" s="158"/>
      <c r="IQ65" s="158"/>
      <c r="IR65" s="158"/>
      <c r="IS65" s="158"/>
    </row>
    <row r="66" spans="1:253" x14ac:dyDescent="0.25">
      <c r="A66" s="13" t="s">
        <v>46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43.624000000000002</v>
      </c>
      <c r="BG66" s="14">
        <v>6.2320000000000002</v>
      </c>
      <c r="BH66" s="14">
        <v>1.8440000000000001</v>
      </c>
      <c r="BI66" s="14">
        <v>0</v>
      </c>
      <c r="BJ66" s="14">
        <v>0</v>
      </c>
      <c r="BK66" s="14">
        <v>0</v>
      </c>
      <c r="BL66" s="14">
        <v>44.865614579999999</v>
      </c>
      <c r="BM66" s="14">
        <v>0</v>
      </c>
      <c r="BN66" s="14">
        <v>0</v>
      </c>
      <c r="BO66" s="14">
        <v>0</v>
      </c>
      <c r="BP66" s="14">
        <v>47.8</v>
      </c>
      <c r="BQ66" s="14">
        <v>0</v>
      </c>
      <c r="BR66" s="14">
        <v>-8.0109198880000001</v>
      </c>
      <c r="BS66" s="14">
        <v>28.877889186000001</v>
      </c>
      <c r="BT66" s="14">
        <v>0</v>
      </c>
      <c r="BU66" s="14">
        <v>13.834130232</v>
      </c>
      <c r="BV66" s="14">
        <v>0</v>
      </c>
      <c r="BW66" s="14">
        <v>10</v>
      </c>
      <c r="BX66" s="14">
        <v>0</v>
      </c>
      <c r="BY66" s="14">
        <v>0.99</v>
      </c>
      <c r="BZ66" s="14">
        <v>50</v>
      </c>
      <c r="CA66" s="14">
        <v>0</v>
      </c>
      <c r="CB66" s="14">
        <v>0.99</v>
      </c>
      <c r="CC66" s="14">
        <v>0</v>
      </c>
      <c r="CD66" s="14">
        <v>0.62172168799999994</v>
      </c>
      <c r="CE66" s="14">
        <v>0.75</v>
      </c>
      <c r="CF66" s="14">
        <v>2.75</v>
      </c>
      <c r="CG66" s="14">
        <v>30</v>
      </c>
      <c r="CH66" s="14">
        <v>0</v>
      </c>
      <c r="CI66" s="14">
        <v>0</v>
      </c>
      <c r="CJ66" s="14">
        <v>31</v>
      </c>
      <c r="CK66" s="14">
        <v>0</v>
      </c>
      <c r="CL66" s="14">
        <v>0</v>
      </c>
      <c r="CM66" s="14">
        <v>0</v>
      </c>
      <c r="CN66" s="14">
        <v>5</v>
      </c>
      <c r="CO66" s="14">
        <v>0</v>
      </c>
      <c r="CP66" s="14">
        <v>27.25</v>
      </c>
      <c r="CQ66" s="14">
        <v>4.6947600000000005</v>
      </c>
      <c r="CR66" s="14">
        <v>0.85109299999999999</v>
      </c>
      <c r="CS66" s="14">
        <v>35.65</v>
      </c>
      <c r="CT66" s="14">
        <v>0</v>
      </c>
      <c r="CU66" s="14">
        <v>0</v>
      </c>
      <c r="CV66" s="14">
        <v>18.994750086</v>
      </c>
      <c r="CW66" s="14">
        <v>0</v>
      </c>
      <c r="CX66" s="14">
        <v>2.8</v>
      </c>
      <c r="CY66" s="14">
        <v>41.856893249999999</v>
      </c>
      <c r="CZ66" s="14">
        <v>2.1503175000000003</v>
      </c>
      <c r="DA66" s="14">
        <v>12.563819039</v>
      </c>
      <c r="DB66" s="14">
        <v>2.8627938899999998</v>
      </c>
      <c r="DC66" s="14">
        <v>13.986439739</v>
      </c>
      <c r="DD66" s="14">
        <v>29.449232881</v>
      </c>
      <c r="DE66" s="14">
        <v>71.67447147</v>
      </c>
      <c r="DF66" s="14">
        <v>12.17942309</v>
      </c>
      <c r="DG66" s="14">
        <v>2.3920919999999999</v>
      </c>
      <c r="DH66" s="14">
        <v>41.933910675</v>
      </c>
      <c r="DI66" s="14">
        <v>8.5578768000000007</v>
      </c>
      <c r="DJ66" s="14">
        <v>17.318256242</v>
      </c>
      <c r="DK66" s="14">
        <v>8.3738789799999989</v>
      </c>
      <c r="DL66" s="14">
        <v>6.1627915800000004</v>
      </c>
      <c r="DM66" s="14">
        <v>10.586135689999999</v>
      </c>
      <c r="DN66" s="14">
        <v>11.760296739999999</v>
      </c>
      <c r="DO66" s="14">
        <v>83.490883046000008</v>
      </c>
      <c r="DP66" s="14">
        <v>211.26898878800003</v>
      </c>
      <c r="DQ66" s="14">
        <v>116.11923877000001</v>
      </c>
      <c r="DR66" s="14">
        <v>31.723782675999999</v>
      </c>
      <c r="DS66" s="14">
        <v>58.817607055000003</v>
      </c>
      <c r="DT66" s="14">
        <v>16.886023602000002</v>
      </c>
      <c r="DU66" s="14">
        <v>20.052258303999999</v>
      </c>
      <c r="DV66" s="14">
        <v>6.7220163639999999</v>
      </c>
      <c r="DW66" s="14">
        <v>4.9882653000000001</v>
      </c>
      <c r="DX66" s="14">
        <v>7.6491119900000006</v>
      </c>
      <c r="DY66" s="14">
        <v>7.9976602799999998</v>
      </c>
      <c r="DZ66" s="14">
        <v>19.382724490000001</v>
      </c>
      <c r="EA66" s="14">
        <v>12.857719120000001</v>
      </c>
      <c r="EB66" s="14">
        <v>15.32120868</v>
      </c>
      <c r="EC66" s="14">
        <v>17.773480299999999</v>
      </c>
      <c r="ED66" s="14">
        <v>0</v>
      </c>
      <c r="EE66" s="14">
        <v>0</v>
      </c>
      <c r="EF66" s="14">
        <v>2.6395600000000002E-2</v>
      </c>
      <c r="EG66" s="14">
        <v>1.2646980000000001</v>
      </c>
      <c r="EH66" s="14">
        <v>6.8805000000000005E-2</v>
      </c>
      <c r="EI66" s="14">
        <v>0</v>
      </c>
      <c r="EJ66" s="14">
        <v>11.792950864</v>
      </c>
      <c r="EK66" s="14">
        <v>2.780651089</v>
      </c>
      <c r="EL66" s="14">
        <v>4.8132103150000001</v>
      </c>
      <c r="EM66" s="14">
        <v>1.7789220430000001</v>
      </c>
      <c r="EN66" s="14">
        <v>21.820246270999998</v>
      </c>
      <c r="EO66" s="14">
        <v>75.522992407000004</v>
      </c>
      <c r="EP66" s="14">
        <v>9.7981040460000006</v>
      </c>
      <c r="EQ66" s="14">
        <v>6.0860331170000004</v>
      </c>
      <c r="ER66" s="14">
        <v>7.3253278019999994</v>
      </c>
      <c r="ES66" s="14">
        <v>18.497742003999999</v>
      </c>
      <c r="ET66" s="14">
        <v>118.79997322999999</v>
      </c>
      <c r="EU66" s="14">
        <v>4.1403930929999992</v>
      </c>
      <c r="EV66" s="14">
        <v>32.534029134000001</v>
      </c>
      <c r="EW66" s="14">
        <v>5.3540879439999998</v>
      </c>
      <c r="EX66" s="14">
        <v>5.0307378799999993</v>
      </c>
      <c r="EY66" s="14">
        <v>19.633918830000002</v>
      </c>
      <c r="EZ66" s="14">
        <v>8.3382437800000009</v>
      </c>
      <c r="FA66" s="14">
        <v>10.793548895000001</v>
      </c>
      <c r="FB66" s="32">
        <v>5.0110200000000003</v>
      </c>
      <c r="FC66" s="32">
        <v>0.53196679800000002</v>
      </c>
      <c r="FD66" s="32">
        <v>28.889052491000001</v>
      </c>
      <c r="FE66" s="32">
        <v>5.1698671059999999</v>
      </c>
      <c r="FF66" s="32">
        <v>38.516552345000001</v>
      </c>
      <c r="FG66" s="32">
        <v>92.569535200000004</v>
      </c>
      <c r="FH66" s="32">
        <v>52.555678868000001</v>
      </c>
      <c r="FI66" s="32">
        <v>43.723039299999996</v>
      </c>
      <c r="FJ66" s="32">
        <v>44.186216999999999</v>
      </c>
      <c r="FK66" s="32">
        <v>69.424549304999999</v>
      </c>
      <c r="FL66" s="32">
        <v>6.0545397640000003</v>
      </c>
      <c r="FM66" s="32">
        <v>40.756738411999997</v>
      </c>
      <c r="FN66" s="32">
        <v>3.0583979999999999</v>
      </c>
      <c r="FO66" s="32">
        <v>3.8293710000000001</v>
      </c>
      <c r="FP66" s="32">
        <v>24.637237750000004</v>
      </c>
      <c r="FQ66" s="32">
        <v>1.389789999999999</v>
      </c>
      <c r="FR66" s="32">
        <v>191.95136836899999</v>
      </c>
      <c r="FS66" s="32">
        <v>2.4425239840000001</v>
      </c>
      <c r="FT66" s="32">
        <v>115.742719886</v>
      </c>
      <c r="FU66" s="32">
        <v>12.883233913000002</v>
      </c>
      <c r="FV66" s="32">
        <v>2.3103989999999994</v>
      </c>
      <c r="FW66" s="32">
        <v>133.93228404800001</v>
      </c>
      <c r="FX66" s="32">
        <v>2.7139400000000022</v>
      </c>
      <c r="FY66" s="32">
        <v>207.08313620200002</v>
      </c>
      <c r="FZ66" s="32">
        <v>0.98080299999999987</v>
      </c>
      <c r="GA66" s="32">
        <v>0.34749619999999998</v>
      </c>
      <c r="GB66" s="6">
        <v>23.649765058999996</v>
      </c>
      <c r="GC66" s="6">
        <v>226.11157165499998</v>
      </c>
      <c r="GD66" s="6">
        <v>111.827401563</v>
      </c>
      <c r="GE66" s="6">
        <v>112.60460634</v>
      </c>
      <c r="GF66" s="6">
        <v>6.0586565510000003</v>
      </c>
      <c r="GG66" s="6">
        <v>28.039016957000001</v>
      </c>
      <c r="GH66" s="6">
        <v>70.723880880999999</v>
      </c>
      <c r="GI66" s="6">
        <v>22.013456912000002</v>
      </c>
      <c r="GJ66" s="6">
        <v>3.4927752999999999</v>
      </c>
      <c r="GK66" s="6">
        <v>17.625246813999997</v>
      </c>
      <c r="GL66" s="7">
        <v>3.3744400799999994</v>
      </c>
      <c r="GM66" s="7">
        <v>43.139714015999999</v>
      </c>
      <c r="GN66" s="7">
        <v>148.37952017000001</v>
      </c>
      <c r="GO66" s="7">
        <v>131.76062661700001</v>
      </c>
      <c r="GP66" s="7">
        <v>150.51868556700001</v>
      </c>
      <c r="GQ66" s="7">
        <v>28.280153954999999</v>
      </c>
      <c r="GR66" s="7">
        <v>123.104868915</v>
      </c>
      <c r="GS66" s="7">
        <v>52.924097393000004</v>
      </c>
      <c r="GT66" s="7">
        <v>89.230176626000002</v>
      </c>
      <c r="GU66" s="7">
        <v>64.205020652000002</v>
      </c>
      <c r="GV66" s="7">
        <v>59.299031407999998</v>
      </c>
      <c r="GW66" s="7">
        <v>52.265938745000007</v>
      </c>
      <c r="GX66" s="158">
        <v>22.478931315000001</v>
      </c>
      <c r="GY66" s="158">
        <v>27.097564800000001</v>
      </c>
      <c r="GZ66" s="158">
        <v>46.901405406999999</v>
      </c>
      <c r="HA66" s="158">
        <v>49.774045143000002</v>
      </c>
      <c r="HB66" s="158">
        <v>27.054628176999998</v>
      </c>
      <c r="HC66" s="158">
        <v>29.519857572999999</v>
      </c>
      <c r="HD66" s="158">
        <v>352.91899396700006</v>
      </c>
      <c r="HE66" s="158">
        <v>29.875429958000002</v>
      </c>
      <c r="HF66" s="158">
        <v>23.853387241</v>
      </c>
      <c r="HG66" s="158">
        <v>33.982388738000004</v>
      </c>
      <c r="HH66" s="158">
        <v>20.991512690999997</v>
      </c>
      <c r="HI66" s="158">
        <v>87.763063751999994</v>
      </c>
      <c r="HJ66" s="163">
        <v>0.27291959300000002</v>
      </c>
      <c r="HK66" s="163">
        <v>25.898858449999999</v>
      </c>
      <c r="HL66" s="163">
        <v>243.32799751900001</v>
      </c>
      <c r="HM66" s="163">
        <v>41.145424731000006</v>
      </c>
      <c r="HN66" s="163">
        <v>42.289897074999999</v>
      </c>
      <c r="HO66" s="163">
        <v>31.161473807000004</v>
      </c>
      <c r="HP66" s="163">
        <v>277.55703398600002</v>
      </c>
      <c r="HQ66" s="163">
        <v>94.227623324000021</v>
      </c>
      <c r="HR66" s="163">
        <v>86.266356905000009</v>
      </c>
      <c r="HS66" s="163">
        <v>39.133362240999993</v>
      </c>
      <c r="HT66" s="163">
        <v>113.03705746599999</v>
      </c>
      <c r="HU66" s="163">
        <v>159.784836523</v>
      </c>
      <c r="HV66" s="163">
        <v>0</v>
      </c>
      <c r="HW66" s="163">
        <v>62.556478902000009</v>
      </c>
      <c r="HX66" s="163">
        <v>304.57103292700003</v>
      </c>
      <c r="HY66" s="163">
        <v>69.636870342000009</v>
      </c>
      <c r="HZ66" s="163">
        <v>66.100421888</v>
      </c>
      <c r="IA66" s="163">
        <v>63.781035868000004</v>
      </c>
      <c r="IB66" s="163">
        <v>306.17511106200004</v>
      </c>
      <c r="IC66" s="163">
        <v>56.483348630999998</v>
      </c>
      <c r="ID66" s="163">
        <v>35.617158116000006</v>
      </c>
      <c r="IE66" s="163">
        <v>72.672556830999994</v>
      </c>
      <c r="IF66" s="163">
        <v>108.93505503700001</v>
      </c>
      <c r="IG66" s="163">
        <v>119.34626064899999</v>
      </c>
      <c r="IH66" s="158">
        <v>30.741253902</v>
      </c>
      <c r="II66" s="158">
        <v>51.064245620000001</v>
      </c>
      <c r="IJ66" s="158">
        <v>242.042341467</v>
      </c>
      <c r="IK66" s="158">
        <v>38.558706221000001</v>
      </c>
      <c r="IL66" s="158">
        <v>86.032046842</v>
      </c>
      <c r="IM66" s="158">
        <v>65.069199428000005</v>
      </c>
      <c r="IN66" s="158">
        <v>218.43907836400001</v>
      </c>
      <c r="IO66" s="158"/>
      <c r="IP66" s="158"/>
      <c r="IQ66" s="158"/>
      <c r="IR66" s="158"/>
      <c r="IS66" s="158"/>
    </row>
    <row r="67" spans="1:253" x14ac:dyDescent="0.25">
      <c r="A67" s="13" t="s">
        <v>47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44.865614579999999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-8.0109198880000001</v>
      </c>
      <c r="BS67" s="14">
        <v>28.877889186000001</v>
      </c>
      <c r="BT67" s="14">
        <v>0</v>
      </c>
      <c r="BU67" s="14">
        <v>0</v>
      </c>
      <c r="BV67" s="14">
        <v>0</v>
      </c>
      <c r="BW67" s="14">
        <v>10</v>
      </c>
      <c r="BX67" s="14">
        <v>0</v>
      </c>
      <c r="BY67" s="14">
        <v>0.99</v>
      </c>
      <c r="BZ67" s="14">
        <v>50</v>
      </c>
      <c r="CA67" s="14">
        <v>0</v>
      </c>
      <c r="CB67" s="14">
        <v>0.99</v>
      </c>
      <c r="CC67" s="14">
        <v>0</v>
      </c>
      <c r="CD67" s="14">
        <v>0.62172168799999994</v>
      </c>
      <c r="CE67" s="14">
        <v>0.75</v>
      </c>
      <c r="CF67" s="14">
        <v>2.75</v>
      </c>
      <c r="CG67" s="14">
        <v>0</v>
      </c>
      <c r="CH67" s="14">
        <v>0</v>
      </c>
      <c r="CI67" s="14">
        <v>0</v>
      </c>
      <c r="CJ67" s="14">
        <v>31</v>
      </c>
      <c r="CK67" s="14">
        <v>0</v>
      </c>
      <c r="CL67" s="14">
        <v>0</v>
      </c>
      <c r="CM67" s="14">
        <v>0</v>
      </c>
      <c r="CN67" s="14">
        <v>5</v>
      </c>
      <c r="CO67" s="14">
        <v>0</v>
      </c>
      <c r="CP67" s="14">
        <v>27.25</v>
      </c>
      <c r="CQ67" s="14">
        <v>4.6947600000000005</v>
      </c>
      <c r="CR67" s="14">
        <v>0.85109299999999999</v>
      </c>
      <c r="CS67" s="14">
        <v>5.65</v>
      </c>
      <c r="CT67" s="14">
        <v>0</v>
      </c>
      <c r="CU67" s="14">
        <v>0</v>
      </c>
      <c r="CV67" s="14">
        <v>18.994750086</v>
      </c>
      <c r="CW67" s="14">
        <v>0</v>
      </c>
      <c r="CX67" s="14">
        <v>2.8</v>
      </c>
      <c r="CY67" s="14">
        <v>41.856893249999999</v>
      </c>
      <c r="CZ67" s="14">
        <v>2.1503175000000003</v>
      </c>
      <c r="DA67" s="14">
        <v>12.563819039</v>
      </c>
      <c r="DB67" s="14">
        <v>2.8627938899999998</v>
      </c>
      <c r="DC67" s="14">
        <v>13.986439739</v>
      </c>
      <c r="DD67" s="14">
        <v>29.449232881</v>
      </c>
      <c r="DE67" s="14">
        <v>21.67447147</v>
      </c>
      <c r="DF67" s="14">
        <v>12.17942309</v>
      </c>
      <c r="DG67" s="14">
        <v>2.3920919999999999</v>
      </c>
      <c r="DH67" s="14">
        <v>41.933910675</v>
      </c>
      <c r="DI67" s="14">
        <v>8.5578768000000007</v>
      </c>
      <c r="DJ67" s="14">
        <v>17.318256242</v>
      </c>
      <c r="DK67" s="14">
        <v>8.3738789799999989</v>
      </c>
      <c r="DL67" s="14">
        <v>6.1627915800000004</v>
      </c>
      <c r="DM67" s="14">
        <v>10.586135689999999</v>
      </c>
      <c r="DN67" s="14">
        <v>11.760296739999999</v>
      </c>
      <c r="DO67" s="14">
        <v>83.490883046000008</v>
      </c>
      <c r="DP67" s="14">
        <v>104.97988944100001</v>
      </c>
      <c r="DQ67" s="14">
        <v>83.574161984</v>
      </c>
      <c r="DR67" s="14">
        <v>5.8118132200000003</v>
      </c>
      <c r="DS67" s="14">
        <v>58.817607055000003</v>
      </c>
      <c r="DT67" s="14">
        <v>16.886023602000002</v>
      </c>
      <c r="DU67" s="14">
        <v>20.052258303999999</v>
      </c>
      <c r="DV67" s="14">
        <v>6.7220163639999999</v>
      </c>
      <c r="DW67" s="14">
        <v>4.9882653000000001</v>
      </c>
      <c r="DX67" s="14">
        <v>7.6491119900000006</v>
      </c>
      <c r="DY67" s="14">
        <v>7.9976602799999998</v>
      </c>
      <c r="DZ67" s="14">
        <v>19.382724490000001</v>
      </c>
      <c r="EA67" s="14">
        <v>5.8577191199999996</v>
      </c>
      <c r="EB67" s="14">
        <v>15.32120868</v>
      </c>
      <c r="EC67" s="14">
        <v>17.773480299999999</v>
      </c>
      <c r="ED67" s="14">
        <v>0</v>
      </c>
      <c r="EE67" s="14">
        <v>0</v>
      </c>
      <c r="EF67" s="14">
        <v>2.6395600000000002E-2</v>
      </c>
      <c r="EG67" s="14">
        <v>1.2646980000000001</v>
      </c>
      <c r="EH67" s="14">
        <v>6.8805000000000005E-2</v>
      </c>
      <c r="EI67" s="14">
        <v>0</v>
      </c>
      <c r="EJ67" s="14">
        <v>11.792950864</v>
      </c>
      <c r="EK67" s="14">
        <v>2.780651089</v>
      </c>
      <c r="EL67" s="14">
        <v>4.8132103150000001</v>
      </c>
      <c r="EM67" s="14">
        <v>1.7789220430000001</v>
      </c>
      <c r="EN67" s="14">
        <v>21.820246270999998</v>
      </c>
      <c r="EO67" s="14">
        <v>75.522992407000004</v>
      </c>
      <c r="EP67" s="14">
        <v>9.7981040460000006</v>
      </c>
      <c r="EQ67" s="14">
        <v>3.0525900000000004</v>
      </c>
      <c r="ER67" s="14">
        <v>4.0756484259999999</v>
      </c>
      <c r="ES67" s="14">
        <v>3.4833716589999999</v>
      </c>
      <c r="ET67" s="14">
        <v>2.0425013139999999</v>
      </c>
      <c r="EU67" s="14">
        <v>1.3257540480000001</v>
      </c>
      <c r="EV67" s="14">
        <v>5.9082949289999993</v>
      </c>
      <c r="EW67" s="14">
        <v>2.2728129749999999</v>
      </c>
      <c r="EX67" s="14">
        <v>5.0307378799999993</v>
      </c>
      <c r="EY67" s="14">
        <v>4.248258409</v>
      </c>
      <c r="EZ67" s="14">
        <v>2.5201882919999998</v>
      </c>
      <c r="FA67" s="14">
        <v>9.0639443310000001</v>
      </c>
      <c r="FB67" s="14">
        <v>5.0110200000000003</v>
      </c>
      <c r="FC67" s="14">
        <v>0.53196679800000002</v>
      </c>
      <c r="FD67" s="14">
        <v>1.93479</v>
      </c>
      <c r="FE67" s="14">
        <v>1.6136075000000001</v>
      </c>
      <c r="FF67" s="14">
        <v>1.253258</v>
      </c>
      <c r="FG67" s="14">
        <v>5.0120640949999995</v>
      </c>
      <c r="FH67" s="14">
        <v>5.4139867229999998</v>
      </c>
      <c r="FI67" s="14">
        <v>1.7230392999999999</v>
      </c>
      <c r="FJ67" s="14">
        <v>2.1862170000000001</v>
      </c>
      <c r="FK67" s="14">
        <v>6.4175569999999995</v>
      </c>
      <c r="FL67" s="14">
        <v>2.972496</v>
      </c>
      <c r="FM67" s="14">
        <v>7.7194344090000007</v>
      </c>
      <c r="FN67" s="14">
        <v>3.0583979999999999</v>
      </c>
      <c r="FO67" s="14">
        <v>3.8293710000000001</v>
      </c>
      <c r="FP67" s="14">
        <v>2.7337220000000051</v>
      </c>
      <c r="FQ67" s="14">
        <v>1.389789999999999</v>
      </c>
      <c r="FR67" s="14">
        <v>2.1225619999999998</v>
      </c>
      <c r="FS67" s="14">
        <v>2.4425239840000001</v>
      </c>
      <c r="FT67" s="14">
        <v>4.1856523289999998</v>
      </c>
      <c r="FU67" s="14">
        <v>2.5920698550000014</v>
      </c>
      <c r="FV67" s="14">
        <v>2.3103989999999994</v>
      </c>
      <c r="FW67" s="14">
        <v>1.5648230360000015</v>
      </c>
      <c r="FX67" s="14">
        <v>2.7139400000000022</v>
      </c>
      <c r="FY67" s="14">
        <v>4.3636945760000092</v>
      </c>
      <c r="FZ67" s="14">
        <v>0.98080299999999987</v>
      </c>
      <c r="GA67" s="14">
        <v>0.34749619999999998</v>
      </c>
      <c r="GB67" s="6">
        <v>1.3766550000000006</v>
      </c>
      <c r="GC67" s="6">
        <v>3.403349</v>
      </c>
      <c r="GD67" s="6">
        <v>1.3873930000000001</v>
      </c>
      <c r="GE67" s="6">
        <v>2.1963949999999999</v>
      </c>
      <c r="GF67" s="6">
        <v>6.0586565510000003</v>
      </c>
      <c r="GG67" s="6">
        <v>6.1300188479999997</v>
      </c>
      <c r="GH67" s="6">
        <v>3.3621059999999998</v>
      </c>
      <c r="GI67" s="6">
        <v>2.8813800000000001</v>
      </c>
      <c r="GJ67" s="6">
        <v>3.4927752999999999</v>
      </c>
      <c r="GK67" s="6">
        <v>12.651961</v>
      </c>
      <c r="GL67" s="7">
        <v>3.3744400799999994</v>
      </c>
      <c r="GM67" s="7">
        <v>43.139714015999999</v>
      </c>
      <c r="GN67" s="7">
        <v>23.106098807999999</v>
      </c>
      <c r="GO67" s="7">
        <v>31.601087728000003</v>
      </c>
      <c r="GP67" s="7">
        <v>50.518685566999999</v>
      </c>
      <c r="GQ67" s="7">
        <v>28.280153954999999</v>
      </c>
      <c r="GR67" s="7">
        <v>23.104868915000001</v>
      </c>
      <c r="GS67" s="7">
        <v>52.924097393000004</v>
      </c>
      <c r="GT67" s="7">
        <v>34.514879100000009</v>
      </c>
      <c r="GU67" s="7">
        <v>64.205020652000002</v>
      </c>
      <c r="GV67" s="7">
        <v>59.299031407999998</v>
      </c>
      <c r="GW67" s="7">
        <v>52.265938745000007</v>
      </c>
      <c r="GX67" s="158">
        <v>22.478931315000001</v>
      </c>
      <c r="GY67" s="158">
        <v>27.097564800000001</v>
      </c>
      <c r="GZ67" s="158">
        <v>46.901405406999999</v>
      </c>
      <c r="HA67" s="158">
        <v>49.774045143000002</v>
      </c>
      <c r="HB67" s="158">
        <v>27.054628176999998</v>
      </c>
      <c r="HC67" s="158">
        <v>29.519857572999999</v>
      </c>
      <c r="HD67" s="158">
        <v>27.486033716000005</v>
      </c>
      <c r="HE67" s="158">
        <v>29.875429959000002</v>
      </c>
      <c r="HF67" s="158">
        <v>23.853387241</v>
      </c>
      <c r="HG67" s="158">
        <v>33.982388738000004</v>
      </c>
      <c r="HH67" s="158">
        <v>20.991512690999997</v>
      </c>
      <c r="HI67" s="158">
        <v>28.966010846999996</v>
      </c>
      <c r="HJ67" s="163">
        <v>0.27291959300000002</v>
      </c>
      <c r="HK67" s="163">
        <v>25.898858449999999</v>
      </c>
      <c r="HL67" s="163">
        <v>13.327997526999999</v>
      </c>
      <c r="HM67" s="163">
        <v>41.145424731000006</v>
      </c>
      <c r="HN67" s="163">
        <v>42.289897074999999</v>
      </c>
      <c r="HO67" s="163">
        <v>31.161473807000004</v>
      </c>
      <c r="HP67" s="163">
        <v>53.216877894999996</v>
      </c>
      <c r="HQ67" s="163">
        <v>94.227623324000021</v>
      </c>
      <c r="HR67" s="163">
        <v>59.688302193000006</v>
      </c>
      <c r="HS67" s="163">
        <v>39.133362240999993</v>
      </c>
      <c r="HT67" s="163">
        <v>113.03705746599999</v>
      </c>
      <c r="HU67" s="163">
        <v>159.784836523</v>
      </c>
      <c r="HV67" s="163">
        <v>0</v>
      </c>
      <c r="HW67" s="163">
        <v>62.556478902000009</v>
      </c>
      <c r="HX67" s="163">
        <v>64.483648744999996</v>
      </c>
      <c r="HY67" s="163">
        <v>69.636870342000009</v>
      </c>
      <c r="HZ67" s="163">
        <v>66.100421888</v>
      </c>
      <c r="IA67" s="163">
        <v>63.781035868000004</v>
      </c>
      <c r="IB67" s="163">
        <v>66.08772685000001</v>
      </c>
      <c r="IC67" s="163">
        <v>56.483348630999998</v>
      </c>
      <c r="ID67" s="163">
        <v>35.617158116000006</v>
      </c>
      <c r="IE67" s="163">
        <v>72.672556830999994</v>
      </c>
      <c r="IF67" s="163">
        <v>108.93505503700001</v>
      </c>
      <c r="IG67" s="163">
        <v>104.84626066199999</v>
      </c>
      <c r="IH67" s="158">
        <v>30.741253902</v>
      </c>
      <c r="II67" s="158">
        <v>51.064245620000001</v>
      </c>
      <c r="IJ67" s="158">
        <v>64.504475353999993</v>
      </c>
      <c r="IK67" s="158">
        <v>38.558706221000001</v>
      </c>
      <c r="IL67" s="158">
        <v>86.032046842</v>
      </c>
      <c r="IM67" s="158">
        <v>65.069199428000005</v>
      </c>
      <c r="IN67" s="158">
        <v>40.901212222000005</v>
      </c>
      <c r="IO67" s="158"/>
      <c r="IP67" s="158"/>
      <c r="IQ67" s="158"/>
      <c r="IR67" s="158"/>
      <c r="IS67" s="158"/>
    </row>
    <row r="68" spans="1:253" x14ac:dyDescent="0.25">
      <c r="A68" s="13" t="s">
        <v>48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43.624000000000002</v>
      </c>
      <c r="BG68" s="14">
        <v>6.2320000000000002</v>
      </c>
      <c r="BH68" s="14">
        <v>1.8440000000000001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47.8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30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30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50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21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7</v>
      </c>
      <c r="EB68" s="14">
        <v>0</v>
      </c>
      <c r="EC68" s="14">
        <v>0</v>
      </c>
      <c r="ED68" s="14">
        <v>0</v>
      </c>
      <c r="EE68" s="14">
        <v>0</v>
      </c>
      <c r="EF68" s="14">
        <v>0</v>
      </c>
      <c r="EG68" s="14">
        <v>0</v>
      </c>
      <c r="EH68" s="14">
        <v>0</v>
      </c>
      <c r="EI68" s="14">
        <v>0</v>
      </c>
      <c r="EJ68" s="14">
        <v>0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158">
        <v>0</v>
      </c>
      <c r="GY68" s="158">
        <v>0</v>
      </c>
      <c r="GZ68" s="158">
        <v>0</v>
      </c>
      <c r="HA68" s="158">
        <v>0</v>
      </c>
      <c r="HB68" s="158">
        <v>0</v>
      </c>
      <c r="HC68" s="158">
        <v>0</v>
      </c>
      <c r="HD68" s="158">
        <v>0</v>
      </c>
      <c r="HE68" s="158">
        <v>0</v>
      </c>
      <c r="HF68" s="158">
        <v>0</v>
      </c>
      <c r="HG68" s="158">
        <v>0</v>
      </c>
      <c r="HH68" s="158">
        <v>0</v>
      </c>
      <c r="HI68" s="158">
        <v>0</v>
      </c>
      <c r="HJ68" s="163">
        <v>0</v>
      </c>
      <c r="HK68" s="163">
        <v>0</v>
      </c>
      <c r="HL68" s="163">
        <v>0</v>
      </c>
      <c r="HM68" s="163">
        <v>0</v>
      </c>
      <c r="HN68" s="163">
        <v>0</v>
      </c>
      <c r="HO68" s="163">
        <v>0</v>
      </c>
      <c r="HP68" s="163">
        <v>0</v>
      </c>
      <c r="HQ68" s="163">
        <v>0</v>
      </c>
      <c r="HR68" s="163">
        <v>0</v>
      </c>
      <c r="HS68" s="163">
        <v>0</v>
      </c>
      <c r="HT68" s="163">
        <v>0</v>
      </c>
      <c r="HU68" s="163">
        <v>0</v>
      </c>
      <c r="HV68" s="163">
        <v>0</v>
      </c>
      <c r="HW68" s="163">
        <v>0</v>
      </c>
      <c r="HX68" s="163">
        <v>0</v>
      </c>
      <c r="HY68" s="163">
        <v>0</v>
      </c>
      <c r="HZ68" s="163">
        <v>0</v>
      </c>
      <c r="IA68" s="163">
        <v>0</v>
      </c>
      <c r="IB68" s="163">
        <v>0</v>
      </c>
      <c r="IC68" s="163">
        <v>0</v>
      </c>
      <c r="ID68" s="163">
        <v>0</v>
      </c>
      <c r="IE68" s="163">
        <v>0</v>
      </c>
      <c r="IF68" s="163">
        <v>0</v>
      </c>
      <c r="IG68" s="163">
        <v>0</v>
      </c>
      <c r="IH68" s="158">
        <v>0</v>
      </c>
      <c r="II68" s="158">
        <v>0</v>
      </c>
      <c r="IJ68" s="158">
        <v>0</v>
      </c>
      <c r="IK68" s="158">
        <v>0</v>
      </c>
      <c r="IL68" s="158">
        <v>0</v>
      </c>
      <c r="IM68" s="158">
        <v>0</v>
      </c>
      <c r="IN68" s="158">
        <v>0</v>
      </c>
      <c r="IO68" s="158"/>
      <c r="IP68" s="158"/>
      <c r="IQ68" s="158"/>
      <c r="IR68" s="158"/>
      <c r="IS68" s="158"/>
    </row>
    <row r="69" spans="1:253" x14ac:dyDescent="0.25">
      <c r="A69" s="13" t="s">
        <v>49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13.834130232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106.28909934699999</v>
      </c>
      <c r="DQ69" s="14">
        <v>11.545076785999999</v>
      </c>
      <c r="DR69" s="14">
        <v>25.911969455999998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0</v>
      </c>
      <c r="EG69" s="14">
        <v>0</v>
      </c>
      <c r="EH69" s="14">
        <v>0</v>
      </c>
      <c r="EI69" s="14">
        <v>0</v>
      </c>
      <c r="EJ69" s="14">
        <v>0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3.033443117</v>
      </c>
      <c r="ER69" s="14">
        <v>3.249679376</v>
      </c>
      <c r="ES69" s="14">
        <v>15.014370345</v>
      </c>
      <c r="ET69" s="14">
        <v>116.757471916</v>
      </c>
      <c r="EU69" s="14">
        <v>2.8146390449999998</v>
      </c>
      <c r="EV69" s="14">
        <v>26.625734205000001</v>
      </c>
      <c r="EW69" s="14">
        <v>3.0812749689999999</v>
      </c>
      <c r="EX69" s="14">
        <v>0</v>
      </c>
      <c r="EY69" s="14">
        <v>15.385660421000001</v>
      </c>
      <c r="EZ69" s="14">
        <v>5.8180554879999997</v>
      </c>
      <c r="FA69" s="14">
        <v>1.729604564</v>
      </c>
      <c r="FB69" s="14">
        <v>0</v>
      </c>
      <c r="FC69" s="14">
        <v>0</v>
      </c>
      <c r="FD69" s="14">
        <v>26.954262491000001</v>
      </c>
      <c r="FE69" s="14">
        <v>3.5562596060000002</v>
      </c>
      <c r="FF69" s="14">
        <v>37.263294345000006</v>
      </c>
      <c r="FG69" s="14">
        <v>87.557471105000005</v>
      </c>
      <c r="FH69" s="14">
        <v>47.141692145</v>
      </c>
      <c r="FI69" s="14">
        <v>42</v>
      </c>
      <c r="FJ69" s="14">
        <v>42</v>
      </c>
      <c r="FK69" s="14">
        <v>63.006992304999997</v>
      </c>
      <c r="FL69" s="14">
        <v>3.0820437639999998</v>
      </c>
      <c r="FM69" s="14">
        <v>33.037304002999996</v>
      </c>
      <c r="FN69" s="14">
        <v>0</v>
      </c>
      <c r="FO69" s="14">
        <v>0</v>
      </c>
      <c r="FP69" s="14">
        <v>21.90351575</v>
      </c>
      <c r="FQ69" s="14">
        <v>0</v>
      </c>
      <c r="FR69" s="14">
        <v>189.82880636900001</v>
      </c>
      <c r="FS69" s="14">
        <v>0</v>
      </c>
      <c r="FT69" s="14">
        <v>111.557067557</v>
      </c>
      <c r="FU69" s="14">
        <v>10.291164058</v>
      </c>
      <c r="FV69" s="14">
        <v>0</v>
      </c>
      <c r="FW69" s="14">
        <v>132.36746101200001</v>
      </c>
      <c r="FX69" s="14">
        <v>0</v>
      </c>
      <c r="FY69" s="14">
        <v>202.71944162600002</v>
      </c>
      <c r="FZ69" s="14">
        <v>0</v>
      </c>
      <c r="GA69" s="14">
        <v>0</v>
      </c>
      <c r="GB69" s="6">
        <v>22.273110059</v>
      </c>
      <c r="GC69" s="6">
        <v>222.70822265499999</v>
      </c>
      <c r="GD69" s="6">
        <v>110.44000856299999</v>
      </c>
      <c r="GE69" s="6">
        <v>110.40821133999999</v>
      </c>
      <c r="GF69" s="6">
        <v>0</v>
      </c>
      <c r="GG69" s="6">
        <v>21.908998108999999</v>
      </c>
      <c r="GH69" s="6">
        <v>67.361774881000002</v>
      </c>
      <c r="GI69" s="6">
        <v>19.132076911999999</v>
      </c>
      <c r="GJ69" s="6">
        <v>0</v>
      </c>
      <c r="GK69" s="6">
        <v>4.9732858139999996</v>
      </c>
      <c r="GL69" s="7">
        <v>0</v>
      </c>
      <c r="GM69" s="7">
        <v>0</v>
      </c>
      <c r="GN69" s="7">
        <v>125.27342136199999</v>
      </c>
      <c r="GO69" s="7">
        <v>100.159538889</v>
      </c>
      <c r="GP69" s="7">
        <v>100</v>
      </c>
      <c r="GQ69" s="7">
        <v>0</v>
      </c>
      <c r="GR69" s="7">
        <v>100</v>
      </c>
      <c r="GS69" s="7">
        <v>0</v>
      </c>
      <c r="GT69" s="7">
        <v>54.715297526000001</v>
      </c>
      <c r="GU69" s="7">
        <v>0</v>
      </c>
      <c r="GV69" s="7">
        <v>0</v>
      </c>
      <c r="GW69" s="7">
        <v>0</v>
      </c>
      <c r="GX69" s="158">
        <v>0</v>
      </c>
      <c r="GY69" s="158">
        <v>0</v>
      </c>
      <c r="GZ69" s="158">
        <v>0</v>
      </c>
      <c r="HA69" s="158">
        <v>0</v>
      </c>
      <c r="HB69" s="158">
        <v>0</v>
      </c>
      <c r="HC69" s="158">
        <v>0</v>
      </c>
      <c r="HD69" s="158">
        <v>325.432960251</v>
      </c>
      <c r="HE69" s="158">
        <v>-9.9999999999999986E-10</v>
      </c>
      <c r="HF69" s="158">
        <v>0</v>
      </c>
      <c r="HG69" s="158">
        <v>0</v>
      </c>
      <c r="HH69" s="158">
        <v>0</v>
      </c>
      <c r="HI69" s="158">
        <v>58.797052904999994</v>
      </c>
      <c r="HJ69" s="163">
        <v>0</v>
      </c>
      <c r="HK69" s="163">
        <v>0</v>
      </c>
      <c r="HL69" s="163">
        <v>229.999999992</v>
      </c>
      <c r="HM69" s="163">
        <v>0</v>
      </c>
      <c r="HN69" s="163">
        <v>0</v>
      </c>
      <c r="HO69" s="163">
        <v>0</v>
      </c>
      <c r="HP69" s="163">
        <v>224.34015609100001</v>
      </c>
      <c r="HQ69" s="163">
        <v>0</v>
      </c>
      <c r="HR69" s="163">
        <v>26.578054712</v>
      </c>
      <c r="HS69" s="163">
        <v>0</v>
      </c>
      <c r="HT69" s="163">
        <v>0</v>
      </c>
      <c r="HU69" s="163">
        <v>0</v>
      </c>
      <c r="HV69" s="163">
        <v>0</v>
      </c>
      <c r="HW69" s="163">
        <v>0</v>
      </c>
      <c r="HX69" s="163">
        <v>240.08738418200002</v>
      </c>
      <c r="HY69" s="163">
        <v>0</v>
      </c>
      <c r="HZ69" s="163">
        <v>0</v>
      </c>
      <c r="IA69" s="163">
        <v>0</v>
      </c>
      <c r="IB69" s="163">
        <v>240.08738421200002</v>
      </c>
      <c r="IC69" s="163">
        <v>0</v>
      </c>
      <c r="ID69" s="163">
        <v>0</v>
      </c>
      <c r="IE69" s="163">
        <v>0</v>
      </c>
      <c r="IF69" s="163">
        <v>0</v>
      </c>
      <c r="IG69" s="163">
        <v>14.499999986999999</v>
      </c>
      <c r="IH69" s="158">
        <v>0</v>
      </c>
      <c r="II69" s="158">
        <v>0</v>
      </c>
      <c r="IJ69" s="158">
        <v>177.53786611300001</v>
      </c>
      <c r="IK69" s="158">
        <v>0</v>
      </c>
      <c r="IL69" s="158">
        <v>0</v>
      </c>
      <c r="IM69" s="158">
        <v>0</v>
      </c>
      <c r="IN69" s="158">
        <v>177.53786614200001</v>
      </c>
      <c r="IO69" s="158"/>
      <c r="IP69" s="158"/>
      <c r="IQ69" s="158"/>
      <c r="IR69" s="158"/>
      <c r="IS69" s="158"/>
    </row>
    <row r="70" spans="1:253" ht="7.5" customHeigh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</row>
    <row r="71" spans="1:253" x14ac:dyDescent="0.25">
      <c r="A71" s="35" t="s">
        <v>50</v>
      </c>
      <c r="B71" s="36">
        <v>15.783377944000051</v>
      </c>
      <c r="C71" s="36">
        <v>42.545816205999984</v>
      </c>
      <c r="D71" s="36">
        <v>8.9527800930001149</v>
      </c>
      <c r="E71" s="36">
        <v>134.28061547099998</v>
      </c>
      <c r="F71" s="36">
        <v>60.907483412000033</v>
      </c>
      <c r="G71" s="36">
        <v>-37.784130452999932</v>
      </c>
      <c r="H71" s="36">
        <v>23.414039611000021</v>
      </c>
      <c r="I71" s="36">
        <v>162.47601130100009</v>
      </c>
      <c r="J71" s="36">
        <v>170.39367239300009</v>
      </c>
      <c r="K71" s="36">
        <v>147.96091364599999</v>
      </c>
      <c r="L71" s="36">
        <v>126.85043426400011</v>
      </c>
      <c r="M71" s="36">
        <v>24.555441017999783</v>
      </c>
      <c r="N71" s="36">
        <v>48.796714475000044</v>
      </c>
      <c r="O71" s="36">
        <v>115.54111342500011</v>
      </c>
      <c r="P71" s="36">
        <v>200.999142156</v>
      </c>
      <c r="Q71" s="36">
        <v>213.13607742600004</v>
      </c>
      <c r="R71" s="36">
        <v>321.94679265800016</v>
      </c>
      <c r="S71" s="36">
        <v>215.07232486000004</v>
      </c>
      <c r="T71" s="36">
        <v>208.34560100899989</v>
      </c>
      <c r="U71" s="36">
        <v>169.14628040199995</v>
      </c>
      <c r="V71" s="36">
        <v>299.48272692200015</v>
      </c>
      <c r="W71" s="36">
        <v>107.94746149799983</v>
      </c>
      <c r="X71" s="36">
        <v>242.4826057329999</v>
      </c>
      <c r="Y71" s="36">
        <v>-124.71339062599998</v>
      </c>
      <c r="Z71" s="36">
        <v>170.665866177</v>
      </c>
      <c r="AA71" s="36">
        <v>96.418699437999919</v>
      </c>
      <c r="AB71" s="36">
        <v>269.28062396899992</v>
      </c>
      <c r="AC71" s="36">
        <v>207.36954524099986</v>
      </c>
      <c r="AD71" s="36">
        <v>161.33192979599994</v>
      </c>
      <c r="AE71" s="36">
        <v>170.36421945199993</v>
      </c>
      <c r="AF71" s="36">
        <v>99.217469422000022</v>
      </c>
      <c r="AG71" s="36">
        <v>211.42273237300014</v>
      </c>
      <c r="AH71" s="36">
        <v>158.73568443999989</v>
      </c>
      <c r="AI71" s="36">
        <v>178.74332124699981</v>
      </c>
      <c r="AJ71" s="36">
        <v>145.48892786199985</v>
      </c>
      <c r="AK71" s="36">
        <v>-89.787032829999703</v>
      </c>
      <c r="AL71" s="36">
        <v>288.93383803199981</v>
      </c>
      <c r="AM71" s="36">
        <v>216.47521526400016</v>
      </c>
      <c r="AN71" s="36">
        <v>202.04857107400017</v>
      </c>
      <c r="AO71" s="36">
        <v>315.45213660500008</v>
      </c>
      <c r="AP71" s="36">
        <v>276.74011730699999</v>
      </c>
      <c r="AQ71" s="36">
        <v>103.32371976000024</v>
      </c>
      <c r="AR71" s="36">
        <v>123.26172888500003</v>
      </c>
      <c r="AS71" s="36">
        <v>157.66350389199999</v>
      </c>
      <c r="AT71" s="36">
        <v>320.58350152000003</v>
      </c>
      <c r="AU71" s="36">
        <v>191.42199672699996</v>
      </c>
      <c r="AV71" s="36">
        <v>215.69508098400001</v>
      </c>
      <c r="AW71" s="36">
        <v>-496.35092833400029</v>
      </c>
      <c r="AX71" s="36">
        <v>243.277990585</v>
      </c>
      <c r="AY71" s="36">
        <v>71.646295335999866</v>
      </c>
      <c r="AZ71" s="36">
        <v>426.27081325600011</v>
      </c>
      <c r="BA71" s="36">
        <v>277.73752886199998</v>
      </c>
      <c r="BB71" s="36">
        <v>408.02677061700012</v>
      </c>
      <c r="BC71" s="36">
        <v>142.34065765699995</v>
      </c>
      <c r="BD71" s="36">
        <v>166.48500058400009</v>
      </c>
      <c r="BE71" s="36">
        <v>240.51721128200006</v>
      </c>
      <c r="BF71" s="36">
        <v>99.221946491999915</v>
      </c>
      <c r="BG71" s="36">
        <v>229.74718761300005</v>
      </c>
      <c r="BH71" s="36">
        <v>231.41711748099999</v>
      </c>
      <c r="BI71" s="36">
        <v>-308.6700243409997</v>
      </c>
      <c r="BJ71" s="36">
        <v>423.27529287699997</v>
      </c>
      <c r="BK71" s="36">
        <v>330.12778941600004</v>
      </c>
      <c r="BL71" s="36">
        <v>145.12072089899982</v>
      </c>
      <c r="BM71" s="36">
        <v>247.12763512499987</v>
      </c>
      <c r="BN71" s="36">
        <v>510.64587886200025</v>
      </c>
      <c r="BO71" s="36">
        <v>225.14000813699988</v>
      </c>
      <c r="BP71" s="36">
        <v>277.65842344099997</v>
      </c>
      <c r="BQ71" s="36">
        <v>267.96440847899999</v>
      </c>
      <c r="BR71" s="36">
        <v>306.62360301100011</v>
      </c>
      <c r="BS71" s="36">
        <v>218.15571879499998</v>
      </c>
      <c r="BT71" s="36">
        <v>386.76939145500012</v>
      </c>
      <c r="BU71" s="36">
        <v>-299.31921091099957</v>
      </c>
      <c r="BV71" s="36">
        <v>295.94314998599998</v>
      </c>
      <c r="BW71" s="36">
        <v>190.24283532200002</v>
      </c>
      <c r="BX71" s="36">
        <v>74.171681642000067</v>
      </c>
      <c r="BY71" s="36">
        <v>483.61956821800027</v>
      </c>
      <c r="BZ71" s="36">
        <v>285.16422073299975</v>
      </c>
      <c r="CA71" s="36">
        <v>87.13152245900028</v>
      </c>
      <c r="CB71" s="36">
        <v>391.73311627100009</v>
      </c>
      <c r="CC71" s="36">
        <v>170.48213709899983</v>
      </c>
      <c r="CD71" s="36">
        <v>246.95385365599986</v>
      </c>
      <c r="CE71" s="36">
        <v>90.534499136999898</v>
      </c>
      <c r="CF71" s="36">
        <v>405.53780196699984</v>
      </c>
      <c r="CG71" s="36">
        <v>-552.67914441400012</v>
      </c>
      <c r="CH71" s="36">
        <v>331.99148890499998</v>
      </c>
      <c r="CI71" s="36">
        <v>317.36215711599993</v>
      </c>
      <c r="CJ71" s="36">
        <v>143.28812450500004</v>
      </c>
      <c r="CK71" s="36">
        <v>324.10959655500005</v>
      </c>
      <c r="CL71" s="36">
        <v>631.60986663600022</v>
      </c>
      <c r="CM71" s="36">
        <v>214.55235605800021</v>
      </c>
      <c r="CN71" s="36">
        <v>382.07143752999968</v>
      </c>
      <c r="CO71" s="36">
        <v>205.00264848300003</v>
      </c>
      <c r="CP71" s="36">
        <v>396.75728879599967</v>
      </c>
      <c r="CQ71" s="36">
        <v>406.67829421900046</v>
      </c>
      <c r="CR71" s="36">
        <v>467.14695049699981</v>
      </c>
      <c r="CS71" s="36">
        <v>-302.95112069000015</v>
      </c>
      <c r="CT71" s="36">
        <v>506.11849961500002</v>
      </c>
      <c r="CU71" s="36">
        <v>466.46891552900001</v>
      </c>
      <c r="CV71" s="36">
        <v>132.03724922999959</v>
      </c>
      <c r="CW71" s="36">
        <v>341.48343478499964</v>
      </c>
      <c r="CX71" s="36">
        <v>567.93862318499941</v>
      </c>
      <c r="CY71" s="36">
        <v>206.96477427000013</v>
      </c>
      <c r="CZ71" s="36">
        <v>608.30929458000037</v>
      </c>
      <c r="DA71" s="36">
        <v>67.671184710999796</v>
      </c>
      <c r="DB71" s="36">
        <v>475.27920038699972</v>
      </c>
      <c r="DC71" s="36">
        <v>565.34436728100013</v>
      </c>
      <c r="DD71" s="36">
        <v>516.19066104699937</v>
      </c>
      <c r="DE71" s="36">
        <v>-945.80242889099964</v>
      </c>
      <c r="DF71" s="36">
        <v>583.37352637399988</v>
      </c>
      <c r="DG71" s="36">
        <v>29.429151596000338</v>
      </c>
      <c r="DH71" s="36">
        <v>-22.214511838000135</v>
      </c>
      <c r="DI71" s="36">
        <v>115.08397381299983</v>
      </c>
      <c r="DJ71" s="36">
        <v>463.93035124300036</v>
      </c>
      <c r="DK71" s="36">
        <v>58.065598736999846</v>
      </c>
      <c r="DL71" s="36">
        <v>365.90675733699982</v>
      </c>
      <c r="DM71" s="36">
        <v>104.06661209100048</v>
      </c>
      <c r="DN71" s="36">
        <v>518.95510895400002</v>
      </c>
      <c r="DO71" s="36">
        <v>31.415991636999479</v>
      </c>
      <c r="DP71" s="36">
        <v>-191.41606942299995</v>
      </c>
      <c r="DQ71" s="36">
        <v>-988.87738257000024</v>
      </c>
      <c r="DR71" s="36">
        <v>102.57712015999959</v>
      </c>
      <c r="DS71" s="36">
        <v>-257.08448427099961</v>
      </c>
      <c r="DT71" s="36">
        <v>-0.80667762199959725</v>
      </c>
      <c r="DU71" s="36">
        <v>370.98387478099994</v>
      </c>
      <c r="DV71" s="36">
        <v>374.40193664700041</v>
      </c>
      <c r="DW71" s="36">
        <v>49.67342824599973</v>
      </c>
      <c r="DX71" s="36">
        <v>330.09039623399963</v>
      </c>
      <c r="DY71" s="36">
        <v>77.163886823000212</v>
      </c>
      <c r="DZ71" s="36">
        <v>293.94800097600023</v>
      </c>
      <c r="EA71" s="36">
        <v>121.65505538399998</v>
      </c>
      <c r="EB71" s="36">
        <v>345.97518880900043</v>
      </c>
      <c r="EC71" s="36">
        <v>-994.78615017899892</v>
      </c>
      <c r="ED71" s="36">
        <v>329.93802272400012</v>
      </c>
      <c r="EE71" s="36">
        <v>66.92211654699986</v>
      </c>
      <c r="EF71" s="36">
        <v>-54.107020741000042</v>
      </c>
      <c r="EG71" s="36">
        <v>296.45134869300023</v>
      </c>
      <c r="EH71" s="36">
        <v>969.44717680099961</v>
      </c>
      <c r="EI71" s="36">
        <v>-234.42189471100028</v>
      </c>
      <c r="EJ71" s="36">
        <v>403.80591832899995</v>
      </c>
      <c r="EK71" s="36">
        <v>-218.40160719999972</v>
      </c>
      <c r="EL71" s="36">
        <v>460.25758444999974</v>
      </c>
      <c r="EM71" s="36">
        <v>196.50665855899979</v>
      </c>
      <c r="EN71" s="36">
        <v>100.35363923799991</v>
      </c>
      <c r="EO71" s="36">
        <v>-554.51774119500033</v>
      </c>
      <c r="EP71" s="36">
        <v>287.00897850399997</v>
      </c>
      <c r="EQ71" s="36">
        <v>-100.66280767300009</v>
      </c>
      <c r="ER71" s="36">
        <v>-76.270327599000211</v>
      </c>
      <c r="ES71" s="36">
        <v>296.31061754100051</v>
      </c>
      <c r="ET71" s="36">
        <v>631.79785725100032</v>
      </c>
      <c r="EU71" s="36">
        <v>66.76290568100012</v>
      </c>
      <c r="EV71" s="36">
        <v>-100.53875845200082</v>
      </c>
      <c r="EW71" s="36">
        <v>-216.02343204900012</v>
      </c>
      <c r="EX71" s="36">
        <v>142.94159712300007</v>
      </c>
      <c r="EY71" s="36">
        <v>208.87271266400012</v>
      </c>
      <c r="EZ71" s="36">
        <v>394.88062287999992</v>
      </c>
      <c r="FA71" s="36">
        <v>-309.01248786900078</v>
      </c>
      <c r="FB71" s="36">
        <v>139.86193582100009</v>
      </c>
      <c r="FC71" s="36">
        <v>85.947008761000234</v>
      </c>
      <c r="FD71" s="36">
        <v>-133.58218254100029</v>
      </c>
      <c r="FE71" s="36">
        <v>380.41137965999997</v>
      </c>
      <c r="FF71" s="36">
        <v>414.21880278400022</v>
      </c>
      <c r="FG71" s="36">
        <v>104.82294602500019</v>
      </c>
      <c r="FH71" s="36">
        <v>14.376618457999939</v>
      </c>
      <c r="FI71" s="36">
        <v>588.67994322100026</v>
      </c>
      <c r="FJ71" s="36">
        <v>472.34653144599997</v>
      </c>
      <c r="FK71" s="36">
        <v>18.562269131999983</v>
      </c>
      <c r="FL71" s="36">
        <v>742.6426739889996</v>
      </c>
      <c r="FM71" s="36">
        <v>-540.45582404799961</v>
      </c>
      <c r="FN71" s="36">
        <v>-81.851718984000854</v>
      </c>
      <c r="FO71" s="36">
        <v>219.8914036499998</v>
      </c>
      <c r="FP71" s="36">
        <v>219.76033203099996</v>
      </c>
      <c r="FQ71" s="36">
        <v>139.70252201099993</v>
      </c>
      <c r="FR71" s="36">
        <v>643.32468930300001</v>
      </c>
      <c r="FS71" s="36">
        <v>163.69451245000027</v>
      </c>
      <c r="FT71" s="36">
        <v>453.01621774999967</v>
      </c>
      <c r="FU71" s="36">
        <v>374.45028392499989</v>
      </c>
      <c r="FV71" s="36">
        <v>648.97949154700063</v>
      </c>
      <c r="FW71" s="36">
        <v>61.323535758000617</v>
      </c>
      <c r="FX71" s="36">
        <v>527.38668639400021</v>
      </c>
      <c r="FY71" s="36">
        <v>-419.09478021900077</v>
      </c>
      <c r="FZ71" s="36">
        <v>545.52885907999985</v>
      </c>
      <c r="GA71" s="36">
        <v>-652.70116340100003</v>
      </c>
      <c r="GB71" s="6">
        <v>-175.57707256699996</v>
      </c>
      <c r="GC71" s="6">
        <v>694.74869161900006</v>
      </c>
      <c r="GD71" s="6">
        <v>588.61229293999986</v>
      </c>
      <c r="GE71" s="6">
        <v>94.003783499999827</v>
      </c>
      <c r="GF71" s="6">
        <v>536.04134802499993</v>
      </c>
      <c r="GG71" s="6">
        <v>116.43722480999986</v>
      </c>
      <c r="GH71" s="6">
        <v>492.47524791100068</v>
      </c>
      <c r="GI71" s="6">
        <v>134.84068619100026</v>
      </c>
      <c r="GJ71" s="6">
        <v>572.79424906399981</v>
      </c>
      <c r="GK71" s="6">
        <v>-1236.3779753469998</v>
      </c>
      <c r="GL71" s="7">
        <v>501.90282405899961</v>
      </c>
      <c r="GM71" s="7">
        <v>19.828800564000176</v>
      </c>
      <c r="GN71" s="7">
        <v>-356.8574746739996</v>
      </c>
      <c r="GO71" s="7">
        <v>423.53369032599994</v>
      </c>
      <c r="GP71" s="7">
        <v>181.43697513400048</v>
      </c>
      <c r="GQ71" s="7">
        <v>21.427129755999886</v>
      </c>
      <c r="GR71" s="7">
        <v>409.59291056300071</v>
      </c>
      <c r="GS71" s="7">
        <v>-256.80335794400116</v>
      </c>
      <c r="GT71" s="7">
        <v>193.90973091399974</v>
      </c>
      <c r="GU71" s="7">
        <v>183.07059525400064</v>
      </c>
      <c r="GV71" s="7">
        <v>429.53960034699958</v>
      </c>
      <c r="GW71" s="7">
        <v>-1446.6084338290002</v>
      </c>
      <c r="GX71" s="158">
        <v>122.85454824699991</v>
      </c>
      <c r="GY71" s="158">
        <v>93.400280959000611</v>
      </c>
      <c r="GZ71" s="158">
        <v>-496.41882633700016</v>
      </c>
      <c r="HA71" s="158">
        <v>-1734.4812734090006</v>
      </c>
      <c r="HB71" s="158">
        <v>-664.55776934599999</v>
      </c>
      <c r="HC71" s="158">
        <v>-214.7344359119993</v>
      </c>
      <c r="HD71" s="158">
        <v>-281.75379703399994</v>
      </c>
      <c r="HE71" s="158">
        <v>-274.96643460799942</v>
      </c>
      <c r="HF71" s="158">
        <v>-491.07974826899999</v>
      </c>
      <c r="HG71" s="158">
        <v>-319.18911852000019</v>
      </c>
      <c r="HH71" s="158">
        <v>48.042428829999153</v>
      </c>
      <c r="HI71" s="158">
        <v>-1803.465695396002</v>
      </c>
      <c r="HJ71" s="163">
        <v>848.96992785400016</v>
      </c>
      <c r="HK71" s="163">
        <v>12.137308710000525</v>
      </c>
      <c r="HL71" s="163">
        <v>-549.28236193999965</v>
      </c>
      <c r="HM71" s="163">
        <v>91.251280878000216</v>
      </c>
      <c r="HN71" s="163">
        <v>296.9289315240012</v>
      </c>
      <c r="HO71" s="163">
        <v>159.03790858000002</v>
      </c>
      <c r="HP71" s="163">
        <v>85.394233523999901</v>
      </c>
      <c r="HQ71" s="163">
        <v>-377.82721408399993</v>
      </c>
      <c r="HR71" s="163">
        <v>-61.838962732000709</v>
      </c>
      <c r="HS71" s="163">
        <v>-238.44118697400017</v>
      </c>
      <c r="HT71" s="163">
        <v>137.45154410699979</v>
      </c>
      <c r="HU71" s="163">
        <v>-2353.1505870380001</v>
      </c>
      <c r="HV71" s="163">
        <v>487.35626008700001</v>
      </c>
      <c r="HW71" s="163">
        <v>-132.17790078799999</v>
      </c>
      <c r="HX71" s="163">
        <v>-723.80396259399959</v>
      </c>
      <c r="HY71" s="163">
        <v>675.33601120900039</v>
      </c>
      <c r="HZ71" s="163">
        <v>911.32786960899921</v>
      </c>
      <c r="IA71" s="163">
        <v>-20.781102473000374</v>
      </c>
      <c r="IB71" s="163">
        <v>242.00803763299882</v>
      </c>
      <c r="IC71" s="163">
        <v>-295.93275423200021</v>
      </c>
      <c r="ID71" s="163">
        <v>46.578529762000016</v>
      </c>
      <c r="IE71" s="163">
        <v>-293.40747147999991</v>
      </c>
      <c r="IF71" s="163">
        <v>136.45440325000027</v>
      </c>
      <c r="IG71" s="163">
        <v>-1275.1341798810008</v>
      </c>
      <c r="IH71" s="158">
        <v>-169.01527598199982</v>
      </c>
      <c r="II71" s="158">
        <v>-654.18197208300035</v>
      </c>
      <c r="IJ71" s="158">
        <v>-951.37732902200014</v>
      </c>
      <c r="IK71" s="158">
        <v>-247.86463740700037</v>
      </c>
      <c r="IL71" s="158">
        <v>549.63029187399934</v>
      </c>
      <c r="IM71" s="158">
        <v>266.98584449300051</v>
      </c>
      <c r="IN71" s="158">
        <v>169.62117880799951</v>
      </c>
      <c r="IO71" s="158"/>
      <c r="IP71" s="158"/>
      <c r="IQ71" s="158"/>
      <c r="IR71" s="158"/>
      <c r="IS71" s="158"/>
    </row>
    <row r="72" spans="1:253" ht="7.5" customHeight="1" x14ac:dyDescent="0.25">
      <c r="A72" s="2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63"/>
      <c r="HK72" s="163"/>
      <c r="HL72" s="163"/>
      <c r="HM72" s="163"/>
      <c r="HN72" s="163"/>
      <c r="HO72" s="163"/>
      <c r="HP72" s="163"/>
      <c r="HQ72" s="163"/>
      <c r="HR72" s="163"/>
      <c r="HS72" s="163"/>
      <c r="HT72" s="163"/>
      <c r="HU72" s="163"/>
      <c r="HV72" s="163"/>
      <c r="HW72" s="163"/>
      <c r="HX72" s="163"/>
      <c r="HY72" s="163"/>
      <c r="HZ72" s="163"/>
      <c r="IA72" s="163"/>
      <c r="IB72" s="163"/>
      <c r="IC72" s="163"/>
      <c r="ID72" s="163"/>
      <c r="IE72" s="163"/>
      <c r="IF72" s="163"/>
      <c r="IG72" s="163"/>
      <c r="IH72" s="158"/>
      <c r="II72" s="158"/>
      <c r="IJ72" s="158"/>
      <c r="IK72" s="158"/>
      <c r="IL72" s="158"/>
      <c r="IM72" s="158"/>
      <c r="IN72" s="158"/>
      <c r="IO72" s="158"/>
      <c r="IP72" s="158"/>
      <c r="IQ72" s="158"/>
      <c r="IR72" s="158"/>
      <c r="IS72" s="158"/>
    </row>
    <row r="73" spans="1:253" s="10" customFormat="1" ht="6.75" customHeight="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63"/>
      <c r="HK73" s="163"/>
      <c r="HL73" s="163"/>
      <c r="HM73" s="163"/>
      <c r="HN73" s="163"/>
      <c r="HO73" s="163"/>
      <c r="HP73" s="163"/>
      <c r="HQ73" s="163"/>
      <c r="HR73" s="163"/>
      <c r="HS73" s="163"/>
      <c r="HT73" s="163"/>
      <c r="HU73" s="163"/>
      <c r="HV73" s="163"/>
      <c r="HW73" s="163"/>
      <c r="HX73" s="163"/>
      <c r="HY73" s="163"/>
      <c r="HZ73" s="163"/>
      <c r="IA73" s="163"/>
      <c r="IB73" s="163"/>
      <c r="IC73" s="163"/>
      <c r="ID73" s="163"/>
      <c r="IE73" s="163"/>
      <c r="IF73" s="163"/>
      <c r="IG73" s="163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</row>
    <row r="74" spans="1:253" s="16" customFormat="1" ht="14.25" x14ac:dyDescent="0.2">
      <c r="A74" s="10" t="s">
        <v>51</v>
      </c>
      <c r="B74" s="11">
        <v>25.762257559999998</v>
      </c>
      <c r="C74" s="11">
        <v>22.020817347999998</v>
      </c>
      <c r="D74" s="11">
        <v>52.647348098000002</v>
      </c>
      <c r="E74" s="11">
        <v>82.581996313999994</v>
      </c>
      <c r="F74" s="11">
        <v>86.711182594000007</v>
      </c>
      <c r="G74" s="11">
        <v>102.51793323</v>
      </c>
      <c r="H74" s="11">
        <v>82.56241722499999</v>
      </c>
      <c r="I74" s="11">
        <v>76.230442921999995</v>
      </c>
      <c r="J74" s="11">
        <v>92.479634864000005</v>
      </c>
      <c r="K74" s="11">
        <v>87.845204384000013</v>
      </c>
      <c r="L74" s="11">
        <v>145.64577971900002</v>
      </c>
      <c r="M74" s="11">
        <v>257.67363286199998</v>
      </c>
      <c r="N74" s="11">
        <v>0.91441225199999998</v>
      </c>
      <c r="O74" s="11">
        <v>18.582643844000003</v>
      </c>
      <c r="P74" s="11">
        <v>99.688232505000002</v>
      </c>
      <c r="Q74" s="11">
        <v>78.605806612999984</v>
      </c>
      <c r="R74" s="11">
        <v>83.450154077000008</v>
      </c>
      <c r="S74" s="11">
        <v>68.933521579000001</v>
      </c>
      <c r="T74" s="11">
        <v>90.933246396999991</v>
      </c>
      <c r="U74" s="11">
        <v>93.169307935999996</v>
      </c>
      <c r="V74" s="11">
        <v>75.838940563999998</v>
      </c>
      <c r="W74" s="11">
        <v>253.47726556100002</v>
      </c>
      <c r="X74" s="11">
        <v>220.77985035200001</v>
      </c>
      <c r="Y74" s="11">
        <v>304.497843999</v>
      </c>
      <c r="Z74" s="11">
        <v>30.764703222999998</v>
      </c>
      <c r="AA74" s="11">
        <v>30.007674707</v>
      </c>
      <c r="AB74" s="11">
        <v>79.038684711999991</v>
      </c>
      <c r="AC74" s="11">
        <v>67.601833455999994</v>
      </c>
      <c r="AD74" s="11">
        <v>92.035440808000004</v>
      </c>
      <c r="AE74" s="11">
        <v>97.766598755000018</v>
      </c>
      <c r="AF74" s="11">
        <v>129.728740303</v>
      </c>
      <c r="AG74" s="11">
        <v>132.63446139200002</v>
      </c>
      <c r="AH74" s="11">
        <v>98.209037800000004</v>
      </c>
      <c r="AI74" s="11">
        <v>98.620466428</v>
      </c>
      <c r="AJ74" s="11">
        <v>244.30488539699996</v>
      </c>
      <c r="AK74" s="11">
        <v>348.215785568</v>
      </c>
      <c r="AL74" s="11">
        <v>11.755874277999999</v>
      </c>
      <c r="AM74" s="11">
        <v>29.162966730999997</v>
      </c>
      <c r="AN74" s="11">
        <v>162.735234835</v>
      </c>
      <c r="AO74" s="11">
        <v>78.689051735000007</v>
      </c>
      <c r="AP74" s="11">
        <v>115.10552462699999</v>
      </c>
      <c r="AQ74" s="11">
        <v>149.47943605600003</v>
      </c>
      <c r="AR74" s="11">
        <v>91.870387643000001</v>
      </c>
      <c r="AS74" s="11">
        <v>114.60547796100001</v>
      </c>
      <c r="AT74" s="11">
        <v>123.274417554</v>
      </c>
      <c r="AU74" s="11">
        <v>155.807526182</v>
      </c>
      <c r="AV74" s="11">
        <v>197.40265225100001</v>
      </c>
      <c r="AW74" s="11">
        <v>348.85451118799995</v>
      </c>
      <c r="AX74" s="11">
        <v>84.449454943000006</v>
      </c>
      <c r="AY74" s="11">
        <v>16.131228775</v>
      </c>
      <c r="AZ74" s="11">
        <v>88.820084886000004</v>
      </c>
      <c r="BA74" s="11">
        <v>80.073086495999988</v>
      </c>
      <c r="BB74" s="11">
        <v>141.924057713</v>
      </c>
      <c r="BC74" s="11">
        <v>88.465620295999997</v>
      </c>
      <c r="BD74" s="11">
        <v>113.70690855399999</v>
      </c>
      <c r="BE74" s="11">
        <v>128.139256053</v>
      </c>
      <c r="BF74" s="11">
        <v>140.114679951</v>
      </c>
      <c r="BG74" s="11">
        <v>131.00804793500001</v>
      </c>
      <c r="BH74" s="11">
        <v>166.76740225399999</v>
      </c>
      <c r="BI74" s="11">
        <v>348.00036732199999</v>
      </c>
      <c r="BJ74" s="11">
        <v>23.030523555999999</v>
      </c>
      <c r="BK74" s="11">
        <v>31.266086548999997</v>
      </c>
      <c r="BL74" s="11">
        <v>53.593922126999999</v>
      </c>
      <c r="BM74" s="11">
        <v>100.10283615999998</v>
      </c>
      <c r="BN74" s="11">
        <v>128.320563443</v>
      </c>
      <c r="BO74" s="11">
        <v>76.133217696000017</v>
      </c>
      <c r="BP74" s="11">
        <v>141.69952347999998</v>
      </c>
      <c r="BQ74" s="11">
        <v>109.06892762299998</v>
      </c>
      <c r="BR74" s="11">
        <v>53.162851089</v>
      </c>
      <c r="BS74" s="11">
        <v>85.901997723000008</v>
      </c>
      <c r="BT74" s="11">
        <v>161.28281733100005</v>
      </c>
      <c r="BU74" s="11">
        <v>283.39011580400006</v>
      </c>
      <c r="BV74" s="11">
        <v>2.4334052349999995</v>
      </c>
      <c r="BW74" s="11">
        <v>39.361891436999997</v>
      </c>
      <c r="BX74" s="11">
        <v>158.92890780900001</v>
      </c>
      <c r="BY74" s="11">
        <v>116.13020943800002</v>
      </c>
      <c r="BZ74" s="11">
        <v>127.62713335800001</v>
      </c>
      <c r="CA74" s="11">
        <v>129.024681614</v>
      </c>
      <c r="CB74" s="11">
        <v>117.24399944999999</v>
      </c>
      <c r="CC74" s="11">
        <v>179.89636810000002</v>
      </c>
      <c r="CD74" s="11">
        <v>276.42658779599998</v>
      </c>
      <c r="CE74" s="11">
        <v>222.670541262</v>
      </c>
      <c r="CF74" s="11">
        <v>220.98430591399998</v>
      </c>
      <c r="CG74" s="11">
        <v>484.29171089399995</v>
      </c>
      <c r="CH74" s="11">
        <v>26.404467097999998</v>
      </c>
      <c r="CI74" s="11">
        <v>160.07253134299998</v>
      </c>
      <c r="CJ74" s="11">
        <v>93.985145602999992</v>
      </c>
      <c r="CK74" s="11">
        <v>129.139390975</v>
      </c>
      <c r="CL74" s="11">
        <v>139.663017612</v>
      </c>
      <c r="CM74" s="11">
        <v>146.85220017099999</v>
      </c>
      <c r="CN74" s="11">
        <v>117.58548041299998</v>
      </c>
      <c r="CO74" s="11">
        <v>165.840449124</v>
      </c>
      <c r="CP74" s="11">
        <v>192.467079993</v>
      </c>
      <c r="CQ74" s="11">
        <v>202.73093912600004</v>
      </c>
      <c r="CR74" s="11">
        <v>283.63779865899994</v>
      </c>
      <c r="CS74" s="11">
        <v>608.14461881000011</v>
      </c>
      <c r="CT74" s="11">
        <v>38.999830975999998</v>
      </c>
      <c r="CU74" s="11">
        <v>88.52373468799999</v>
      </c>
      <c r="CV74" s="11">
        <v>151.87738189800001</v>
      </c>
      <c r="CW74" s="11">
        <v>112.804719017</v>
      </c>
      <c r="CX74" s="11">
        <v>221.02686007799997</v>
      </c>
      <c r="CY74" s="11">
        <v>104.63789867200001</v>
      </c>
      <c r="CZ74" s="11">
        <v>124.68399351199999</v>
      </c>
      <c r="DA74" s="11">
        <v>159.22681224999999</v>
      </c>
      <c r="DB74" s="11">
        <v>159.86334444100001</v>
      </c>
      <c r="DC74" s="11">
        <v>214.47531162999999</v>
      </c>
      <c r="DD74" s="11">
        <v>341.19722061900001</v>
      </c>
      <c r="DE74" s="11">
        <v>736.63733869899988</v>
      </c>
      <c r="DF74" s="11">
        <v>27.989961966999999</v>
      </c>
      <c r="DG74" s="11">
        <v>57.612822135000002</v>
      </c>
      <c r="DH74" s="11">
        <v>168.07183158500001</v>
      </c>
      <c r="DI74" s="11">
        <v>193.54750977899999</v>
      </c>
      <c r="DJ74" s="11">
        <v>161.72192180099998</v>
      </c>
      <c r="DK74" s="11">
        <v>143.86700422900003</v>
      </c>
      <c r="DL74" s="11">
        <v>244.86899949600001</v>
      </c>
      <c r="DM74" s="11">
        <v>226.32655082999995</v>
      </c>
      <c r="DN74" s="11">
        <v>179.081099765</v>
      </c>
      <c r="DO74" s="11">
        <v>154.06207348399997</v>
      </c>
      <c r="DP74" s="11">
        <v>643.89407579099986</v>
      </c>
      <c r="DQ74" s="11">
        <v>680.88847224800008</v>
      </c>
      <c r="DR74" s="11">
        <v>278.946520013</v>
      </c>
      <c r="DS74" s="11">
        <v>144.478443113</v>
      </c>
      <c r="DT74" s="11">
        <v>219.56495972499999</v>
      </c>
      <c r="DU74" s="11">
        <v>164.258968173</v>
      </c>
      <c r="DV74" s="11">
        <v>177.41678485099999</v>
      </c>
      <c r="DW74" s="11">
        <v>142.89120049100001</v>
      </c>
      <c r="DX74" s="11">
        <v>165.75939978100001</v>
      </c>
      <c r="DY74" s="11">
        <v>88.106290153000003</v>
      </c>
      <c r="DZ74" s="11">
        <v>214.94674549400003</v>
      </c>
      <c r="EA74" s="11">
        <v>266.29734855200007</v>
      </c>
      <c r="EB74" s="11">
        <v>360.14814794200004</v>
      </c>
      <c r="EC74" s="11">
        <v>700.27334742699986</v>
      </c>
      <c r="ED74" s="11">
        <v>52.945668927</v>
      </c>
      <c r="EE74" s="11">
        <v>56.095149533000011</v>
      </c>
      <c r="EF74" s="11">
        <v>213.93007477500004</v>
      </c>
      <c r="EG74" s="11">
        <v>194.105438556</v>
      </c>
      <c r="EH74" s="11">
        <v>272.31311538200003</v>
      </c>
      <c r="EI74" s="11">
        <v>165.87081996500001</v>
      </c>
      <c r="EJ74" s="11">
        <v>323.142243173</v>
      </c>
      <c r="EK74" s="11">
        <v>237.58214705699999</v>
      </c>
      <c r="EL74" s="11">
        <v>292.72380044300002</v>
      </c>
      <c r="EM74" s="11">
        <v>285.59587469899992</v>
      </c>
      <c r="EN74" s="11">
        <v>368.66737337100011</v>
      </c>
      <c r="EO74" s="11">
        <v>830.67995415299993</v>
      </c>
      <c r="EP74" s="11">
        <v>69.263806791999997</v>
      </c>
      <c r="EQ74" s="11">
        <v>263.99010063399999</v>
      </c>
      <c r="ER74" s="11">
        <v>232.00552916699996</v>
      </c>
      <c r="ES74" s="11">
        <v>268.16568078800003</v>
      </c>
      <c r="ET74" s="11">
        <v>247.42930285400001</v>
      </c>
      <c r="EU74" s="11">
        <v>223.67106257899999</v>
      </c>
      <c r="EV74" s="11">
        <v>286.77915658799998</v>
      </c>
      <c r="EW74" s="11">
        <v>311.42469313400005</v>
      </c>
      <c r="EX74" s="11">
        <v>383.59698211199998</v>
      </c>
      <c r="EY74" s="11">
        <v>424.79687040800002</v>
      </c>
      <c r="EZ74" s="11">
        <v>377.28028096799994</v>
      </c>
      <c r="FA74" s="11">
        <v>660.59117247099994</v>
      </c>
      <c r="FB74" s="11">
        <v>36.879908792000002</v>
      </c>
      <c r="FC74" s="11">
        <v>214.13003094599998</v>
      </c>
      <c r="FD74" s="11">
        <v>290.12791172599998</v>
      </c>
      <c r="FE74" s="11">
        <v>280.27132817200004</v>
      </c>
      <c r="FF74" s="11">
        <v>470.21550394600007</v>
      </c>
      <c r="FG74" s="11">
        <v>393.31358946200004</v>
      </c>
      <c r="FH74" s="11">
        <v>408.60933009700005</v>
      </c>
      <c r="FI74" s="11">
        <v>419.098312652</v>
      </c>
      <c r="FJ74" s="11">
        <v>365.21336429000002</v>
      </c>
      <c r="FK74" s="11">
        <v>565.45216403699999</v>
      </c>
      <c r="FL74" s="11">
        <v>409.467713178</v>
      </c>
      <c r="FM74" s="11">
        <v>650.00079126600008</v>
      </c>
      <c r="FN74" s="11">
        <v>379.26472738599995</v>
      </c>
      <c r="FO74" s="11">
        <v>246.33501989299995</v>
      </c>
      <c r="FP74" s="11">
        <v>470.49105823799999</v>
      </c>
      <c r="FQ74" s="11">
        <v>387.09788963800003</v>
      </c>
      <c r="FR74" s="11">
        <v>466.57395322099995</v>
      </c>
      <c r="FS74" s="11">
        <v>320.16735707700002</v>
      </c>
      <c r="FT74" s="11">
        <v>290.9375354309999</v>
      </c>
      <c r="FU74" s="11">
        <v>545.35820514000011</v>
      </c>
      <c r="FV74" s="11">
        <v>431.28850184600003</v>
      </c>
      <c r="FW74" s="11">
        <v>471.32988618500008</v>
      </c>
      <c r="FX74" s="11">
        <v>513.36542878599982</v>
      </c>
      <c r="FY74" s="11">
        <v>816.36754835000011</v>
      </c>
      <c r="FZ74" s="11">
        <v>174.05071023900004</v>
      </c>
      <c r="GA74" s="11">
        <v>134.95338517799999</v>
      </c>
      <c r="GB74" s="6">
        <v>300.97126853200001</v>
      </c>
      <c r="GC74" s="6">
        <v>598.79386945299996</v>
      </c>
      <c r="GD74" s="6">
        <v>463.10688289599995</v>
      </c>
      <c r="GE74" s="6">
        <v>371.55746987300012</v>
      </c>
      <c r="GF74" s="6">
        <v>482.12541103400002</v>
      </c>
      <c r="GG74" s="6">
        <v>315.215678938</v>
      </c>
      <c r="GH74" s="6">
        <v>230.88242492200001</v>
      </c>
      <c r="GI74" s="6">
        <v>323.48479920800003</v>
      </c>
      <c r="GJ74" s="6">
        <v>445.48065582699996</v>
      </c>
      <c r="GK74" s="6">
        <v>887.44694773099991</v>
      </c>
      <c r="GL74" s="7">
        <v>114.883261511</v>
      </c>
      <c r="GM74" s="7">
        <v>202.16999960299998</v>
      </c>
      <c r="GN74" s="7">
        <v>570.4408570789999</v>
      </c>
      <c r="GO74" s="7">
        <v>403.61013225199997</v>
      </c>
      <c r="GP74" s="7">
        <v>480.88729044500002</v>
      </c>
      <c r="GQ74" s="7">
        <v>455.52925106500004</v>
      </c>
      <c r="GR74" s="7">
        <v>518.73203081999998</v>
      </c>
      <c r="GS74" s="7">
        <v>759.36310671900014</v>
      </c>
      <c r="GT74" s="7">
        <v>650.6027399840001</v>
      </c>
      <c r="GU74" s="7">
        <v>715.12154176800004</v>
      </c>
      <c r="GV74" s="7">
        <v>981.99210945300013</v>
      </c>
      <c r="GW74" s="7">
        <v>1101.3372796540002</v>
      </c>
      <c r="GX74" s="158">
        <v>192.15273772799995</v>
      </c>
      <c r="GY74" s="158">
        <v>329.84726874999996</v>
      </c>
      <c r="GZ74" s="158">
        <v>1087.0036912142689</v>
      </c>
      <c r="HA74" s="158">
        <v>625.24383709500023</v>
      </c>
      <c r="HB74" s="158">
        <v>533.10587041300005</v>
      </c>
      <c r="HC74" s="158">
        <v>634.01283350099993</v>
      </c>
      <c r="HD74" s="158">
        <v>715.00596093059812</v>
      </c>
      <c r="HE74" s="158">
        <v>474.89873150799997</v>
      </c>
      <c r="HF74" s="158">
        <v>612.57603950600014</v>
      </c>
      <c r="HG74" s="158">
        <v>656.4707370399999</v>
      </c>
      <c r="HH74" s="158">
        <v>543.43496989499988</v>
      </c>
      <c r="HI74" s="158">
        <v>2309.1323341470002</v>
      </c>
      <c r="HJ74" s="163">
        <v>351.200546342</v>
      </c>
      <c r="HK74" s="163">
        <v>256.878163347</v>
      </c>
      <c r="HL74" s="163">
        <v>549.36670378999997</v>
      </c>
      <c r="HM74" s="163">
        <v>572.115925404</v>
      </c>
      <c r="HN74" s="163">
        <v>447.30158323800003</v>
      </c>
      <c r="HO74" s="163">
        <v>602.67154546399979</v>
      </c>
      <c r="HP74" s="163">
        <v>670.32467355199992</v>
      </c>
      <c r="HQ74" s="163">
        <v>514.17291009999997</v>
      </c>
      <c r="HR74" s="163">
        <v>782.87648019799997</v>
      </c>
      <c r="HS74" s="163">
        <v>798.04740953099986</v>
      </c>
      <c r="HT74" s="163">
        <v>484.37519161999995</v>
      </c>
      <c r="HU74" s="163">
        <v>1847.869838826</v>
      </c>
      <c r="HV74" s="163">
        <v>150.41103527000001</v>
      </c>
      <c r="HW74" s="163">
        <v>704.32763323999984</v>
      </c>
      <c r="HX74" s="163">
        <v>782.70984796899972</v>
      </c>
      <c r="HY74" s="163">
        <v>635.54538233499989</v>
      </c>
      <c r="HZ74" s="163">
        <v>446.16607789999995</v>
      </c>
      <c r="IA74" s="163">
        <v>745.59017486897312</v>
      </c>
      <c r="IB74" s="163">
        <v>606.82756364900001</v>
      </c>
      <c r="IC74" s="163">
        <v>620.548820933</v>
      </c>
      <c r="ID74" s="163">
        <v>653.03030324600002</v>
      </c>
      <c r="IE74" s="163">
        <v>1056.3443942690001</v>
      </c>
      <c r="IF74" s="163">
        <v>730.54544868900007</v>
      </c>
      <c r="IG74" s="163">
        <v>1247.3256469080002</v>
      </c>
      <c r="IH74" s="158">
        <v>360.286152238</v>
      </c>
      <c r="II74" s="158">
        <v>535.47513248199994</v>
      </c>
      <c r="IJ74" s="158">
        <v>615.89220963100001</v>
      </c>
      <c r="IK74" s="158">
        <v>886.91010285099992</v>
      </c>
      <c r="IL74" s="158">
        <v>363.67095662999998</v>
      </c>
      <c r="IM74" s="158">
        <v>332.22961023699997</v>
      </c>
      <c r="IN74" s="158">
        <v>602.87989839299996</v>
      </c>
      <c r="IO74" s="158"/>
      <c r="IP74" s="158"/>
      <c r="IQ74" s="158"/>
      <c r="IR74" s="158"/>
      <c r="IS74" s="158"/>
    </row>
    <row r="75" spans="1:253" x14ac:dyDescent="0.25">
      <c r="A75" s="13" t="s">
        <v>52</v>
      </c>
      <c r="B75" s="14">
        <v>25.762257559999998</v>
      </c>
      <c r="C75" s="14">
        <v>22.002337347999998</v>
      </c>
      <c r="D75" s="14">
        <v>52.267360598000003</v>
      </c>
      <c r="E75" s="14">
        <v>82.152754563999991</v>
      </c>
      <c r="F75" s="14">
        <v>86.66804543100001</v>
      </c>
      <c r="G75" s="14">
        <v>102.51793323</v>
      </c>
      <c r="H75" s="14">
        <v>82.219875189999996</v>
      </c>
      <c r="I75" s="14">
        <v>75.933300922000001</v>
      </c>
      <c r="J75" s="14">
        <v>92.46263986400001</v>
      </c>
      <c r="K75" s="14">
        <v>86.362544384000017</v>
      </c>
      <c r="L75" s="14">
        <v>145.39139971900002</v>
      </c>
      <c r="M75" s="14">
        <v>257.389265862</v>
      </c>
      <c r="N75" s="14">
        <v>0.91441225199999998</v>
      </c>
      <c r="O75" s="14">
        <v>17.982643844000002</v>
      </c>
      <c r="P75" s="14">
        <v>98.623232505000004</v>
      </c>
      <c r="Q75" s="14">
        <v>78.305806612999987</v>
      </c>
      <c r="R75" s="14">
        <v>83.228755073000002</v>
      </c>
      <c r="S75" s="14">
        <v>68.933521579000001</v>
      </c>
      <c r="T75" s="14">
        <v>89.717997396999991</v>
      </c>
      <c r="U75" s="14">
        <v>93.169307935999996</v>
      </c>
      <c r="V75" s="14">
        <v>75.826003486000005</v>
      </c>
      <c r="W75" s="14">
        <v>250.97726556100002</v>
      </c>
      <c r="X75" s="14">
        <v>220.14937265200001</v>
      </c>
      <c r="Y75" s="14">
        <v>304.23869399900002</v>
      </c>
      <c r="Z75" s="14">
        <v>30.764703222999998</v>
      </c>
      <c r="AA75" s="14">
        <v>30.007674707</v>
      </c>
      <c r="AB75" s="14">
        <v>79.038684711999991</v>
      </c>
      <c r="AC75" s="14">
        <v>67.601833455999994</v>
      </c>
      <c r="AD75" s="14">
        <v>90.105566805999999</v>
      </c>
      <c r="AE75" s="14">
        <v>96.737113420000014</v>
      </c>
      <c r="AF75" s="14">
        <v>129.27874030300001</v>
      </c>
      <c r="AG75" s="14">
        <v>131.88065080200002</v>
      </c>
      <c r="AH75" s="14">
        <v>97.4938784</v>
      </c>
      <c r="AI75" s="14">
        <v>97.902975120999997</v>
      </c>
      <c r="AJ75" s="14">
        <v>241.21482188099998</v>
      </c>
      <c r="AK75" s="14">
        <v>337.27690850900001</v>
      </c>
      <c r="AL75" s="14">
        <v>10.555874277999999</v>
      </c>
      <c r="AM75" s="14">
        <v>27.378966730999998</v>
      </c>
      <c r="AN75" s="14">
        <v>162.17223483500001</v>
      </c>
      <c r="AO75" s="14">
        <v>77.989051735000004</v>
      </c>
      <c r="AP75" s="14">
        <v>114.670859287</v>
      </c>
      <c r="AQ75" s="14">
        <v>148.72558605600003</v>
      </c>
      <c r="AR75" s="14">
        <v>91.460498943000005</v>
      </c>
      <c r="AS75" s="14">
        <v>113.900181961</v>
      </c>
      <c r="AT75" s="14">
        <v>123.33995045399999</v>
      </c>
      <c r="AU75" s="14">
        <v>155.807526182</v>
      </c>
      <c r="AV75" s="14">
        <v>190.443767525</v>
      </c>
      <c r="AW75" s="14">
        <v>336.85047924999992</v>
      </c>
      <c r="AX75" s="14">
        <v>84.449454943000006</v>
      </c>
      <c r="AY75" s="14">
        <v>16.131228775</v>
      </c>
      <c r="AZ75" s="14">
        <v>86.120084886000001</v>
      </c>
      <c r="BA75" s="14">
        <v>77.63308649599999</v>
      </c>
      <c r="BB75" s="14">
        <v>137.96406422300001</v>
      </c>
      <c r="BC75" s="14">
        <v>87.395620503999993</v>
      </c>
      <c r="BD75" s="14">
        <v>112.636912162</v>
      </c>
      <c r="BE75" s="14">
        <v>112.16544385099999</v>
      </c>
      <c r="BF75" s="14">
        <v>132.190888226</v>
      </c>
      <c r="BG75" s="14">
        <v>126.123557467</v>
      </c>
      <c r="BH75" s="14">
        <v>165.760528134</v>
      </c>
      <c r="BI75" s="14">
        <v>301.49724188199997</v>
      </c>
      <c r="BJ75" s="14">
        <v>23.030523555999999</v>
      </c>
      <c r="BK75" s="14">
        <v>28.177886548999997</v>
      </c>
      <c r="BL75" s="14">
        <v>49.458922127000001</v>
      </c>
      <c r="BM75" s="14">
        <v>90.153426985999985</v>
      </c>
      <c r="BN75" s="14">
        <v>126.16302429699999</v>
      </c>
      <c r="BO75" s="14">
        <v>66.65602898500002</v>
      </c>
      <c r="BP75" s="14">
        <v>99.977040381999998</v>
      </c>
      <c r="BQ75" s="14">
        <v>106.47525762099998</v>
      </c>
      <c r="BR75" s="14">
        <v>52.223385765000003</v>
      </c>
      <c r="BS75" s="14">
        <v>87.188627942000011</v>
      </c>
      <c r="BT75" s="14">
        <v>161.28281733100005</v>
      </c>
      <c r="BU75" s="14">
        <v>264.40618251600006</v>
      </c>
      <c r="BV75" s="14">
        <v>2.4334052349999995</v>
      </c>
      <c r="BW75" s="14">
        <v>39.361891436999997</v>
      </c>
      <c r="BX75" s="14">
        <v>158.92890780900001</v>
      </c>
      <c r="BY75" s="14">
        <v>115.95848943800003</v>
      </c>
      <c r="BZ75" s="14">
        <v>127.60713335800001</v>
      </c>
      <c r="CA75" s="14">
        <v>129.010081614</v>
      </c>
      <c r="CB75" s="14">
        <v>117.24364557999999</v>
      </c>
      <c r="CC75" s="14">
        <v>179.78183750000002</v>
      </c>
      <c r="CD75" s="14">
        <v>275.06983009999999</v>
      </c>
      <c r="CE75" s="14">
        <v>222.665781262</v>
      </c>
      <c r="CF75" s="14">
        <v>217.18785767299997</v>
      </c>
      <c r="CG75" s="14">
        <v>471.18020032099997</v>
      </c>
      <c r="CH75" s="14">
        <v>26.404467097999998</v>
      </c>
      <c r="CI75" s="14">
        <v>160.07253134299998</v>
      </c>
      <c r="CJ75" s="14">
        <v>93.985145602999992</v>
      </c>
      <c r="CK75" s="14">
        <v>121.31678181899998</v>
      </c>
      <c r="CL75" s="14">
        <v>132.51804582400001</v>
      </c>
      <c r="CM75" s="14">
        <v>145.48265244999999</v>
      </c>
      <c r="CN75" s="14">
        <v>117.34912440799998</v>
      </c>
      <c r="CO75" s="14">
        <v>164.04387502400002</v>
      </c>
      <c r="CP75" s="14">
        <v>192.25946999300001</v>
      </c>
      <c r="CQ75" s="14">
        <v>198.50147553600004</v>
      </c>
      <c r="CR75" s="14">
        <v>280.50958801899992</v>
      </c>
      <c r="CS75" s="14">
        <v>601.48774832300012</v>
      </c>
      <c r="CT75" s="14">
        <v>38.999830975999998</v>
      </c>
      <c r="CU75" s="14">
        <v>88.52373468799999</v>
      </c>
      <c r="CV75" s="14">
        <v>151.87738189800001</v>
      </c>
      <c r="CW75" s="14">
        <v>112.804719017</v>
      </c>
      <c r="CX75" s="14">
        <v>209.86396783799998</v>
      </c>
      <c r="CY75" s="14">
        <v>99.844376190000006</v>
      </c>
      <c r="CZ75" s="14">
        <v>122.69755995099999</v>
      </c>
      <c r="DA75" s="14">
        <v>158.17696225</v>
      </c>
      <c r="DB75" s="14">
        <v>159.86334444100001</v>
      </c>
      <c r="DC75" s="14">
        <v>210.93911162999999</v>
      </c>
      <c r="DD75" s="14">
        <v>340.29838227700003</v>
      </c>
      <c r="DE75" s="14">
        <v>715.34015826899986</v>
      </c>
      <c r="DF75" s="14">
        <v>27.989961966999999</v>
      </c>
      <c r="DG75" s="14">
        <v>55.840026434999999</v>
      </c>
      <c r="DH75" s="14">
        <v>168.07183158500001</v>
      </c>
      <c r="DI75" s="14">
        <v>193.54750977899999</v>
      </c>
      <c r="DJ75" s="14">
        <v>161.55992180099997</v>
      </c>
      <c r="DK75" s="14">
        <v>142.48611322900004</v>
      </c>
      <c r="DL75" s="14">
        <v>241.336999496</v>
      </c>
      <c r="DM75" s="14">
        <v>225.55642982999996</v>
      </c>
      <c r="DN75" s="14">
        <v>171.475635385</v>
      </c>
      <c r="DO75" s="14">
        <v>154.13650886399998</v>
      </c>
      <c r="DP75" s="14">
        <v>632.27628020599991</v>
      </c>
      <c r="DQ75" s="14">
        <v>677.19282081800009</v>
      </c>
      <c r="DR75" s="14">
        <v>278.946520013</v>
      </c>
      <c r="DS75" s="14">
        <v>137.94995700999999</v>
      </c>
      <c r="DT75" s="14">
        <v>219.56495972499999</v>
      </c>
      <c r="DU75" s="14">
        <v>162.006314737</v>
      </c>
      <c r="DV75" s="14">
        <v>175.02207133499999</v>
      </c>
      <c r="DW75" s="14">
        <v>138.888926191</v>
      </c>
      <c r="DX75" s="14">
        <v>165.119943581</v>
      </c>
      <c r="DY75" s="14">
        <v>87.156295653000001</v>
      </c>
      <c r="DZ75" s="14">
        <v>211.42619591400003</v>
      </c>
      <c r="EA75" s="14">
        <v>264.69796202400005</v>
      </c>
      <c r="EB75" s="14">
        <v>358.41459278200006</v>
      </c>
      <c r="EC75" s="14">
        <v>698.37491342699991</v>
      </c>
      <c r="ED75" s="14">
        <v>52.945668927</v>
      </c>
      <c r="EE75" s="14">
        <v>56.095149533000011</v>
      </c>
      <c r="EF75" s="14">
        <v>205.67466253500004</v>
      </c>
      <c r="EG75" s="14">
        <v>189.85900907600001</v>
      </c>
      <c r="EH75" s="14">
        <v>269.57559719200003</v>
      </c>
      <c r="EI75" s="14">
        <v>165.00497676500001</v>
      </c>
      <c r="EJ75" s="14">
        <v>323.142243173</v>
      </c>
      <c r="EK75" s="14">
        <v>237.26014705699998</v>
      </c>
      <c r="EL75" s="14">
        <v>288.17996544300001</v>
      </c>
      <c r="EM75" s="14">
        <v>281.21866969899992</v>
      </c>
      <c r="EN75" s="14">
        <v>367.3113353710001</v>
      </c>
      <c r="EO75" s="14">
        <v>823.56689444299991</v>
      </c>
      <c r="EP75" s="14">
        <v>69.263806791999997</v>
      </c>
      <c r="EQ75" s="14">
        <v>262.49569363399996</v>
      </c>
      <c r="ER75" s="14">
        <v>231.12052916699997</v>
      </c>
      <c r="ES75" s="14">
        <v>268.15301178800001</v>
      </c>
      <c r="ET75" s="14">
        <v>247.42495885400001</v>
      </c>
      <c r="EU75" s="14">
        <v>222.983234219</v>
      </c>
      <c r="EV75" s="14">
        <v>283.35685658799997</v>
      </c>
      <c r="EW75" s="14">
        <v>309.21850813400005</v>
      </c>
      <c r="EX75" s="14">
        <v>383.59698211199998</v>
      </c>
      <c r="EY75" s="14">
        <v>422.25078150800005</v>
      </c>
      <c r="EZ75" s="14">
        <v>368.12410996799991</v>
      </c>
      <c r="FA75" s="14">
        <v>654.88523073199997</v>
      </c>
      <c r="FB75" s="14">
        <v>36.879908792000002</v>
      </c>
      <c r="FC75" s="14">
        <v>213.58961624799997</v>
      </c>
      <c r="FD75" s="14">
        <v>282.23193770999995</v>
      </c>
      <c r="FE75" s="14">
        <v>278.27646733200004</v>
      </c>
      <c r="FF75" s="14">
        <v>467.58613165400004</v>
      </c>
      <c r="FG75" s="14">
        <v>384.62001471700006</v>
      </c>
      <c r="FH75" s="14">
        <v>406.31616585100005</v>
      </c>
      <c r="FI75" s="14">
        <v>416.018964246</v>
      </c>
      <c r="FJ75" s="14">
        <v>360.55494450600003</v>
      </c>
      <c r="FK75" s="14">
        <v>564.43493971700002</v>
      </c>
      <c r="FL75" s="14">
        <v>408.88071525399999</v>
      </c>
      <c r="FM75" s="14">
        <v>642.51544618700007</v>
      </c>
      <c r="FN75" s="14">
        <v>377.38726643199993</v>
      </c>
      <c r="FO75" s="14">
        <v>246.04209094299995</v>
      </c>
      <c r="FP75" s="14">
        <v>462.29075959799997</v>
      </c>
      <c r="FQ75" s="14">
        <v>385.76112591000003</v>
      </c>
      <c r="FR75" s="14">
        <v>463.85366401099998</v>
      </c>
      <c r="FS75" s="14">
        <v>315.89029522100003</v>
      </c>
      <c r="FT75" s="14">
        <v>290.9375354309999</v>
      </c>
      <c r="FU75" s="14">
        <v>545.35317498000006</v>
      </c>
      <c r="FV75" s="14">
        <v>427.25114017100003</v>
      </c>
      <c r="FW75" s="14">
        <v>466.31516706200006</v>
      </c>
      <c r="FX75" s="14">
        <v>512.40090560999988</v>
      </c>
      <c r="FY75" s="14">
        <v>812.53227996900011</v>
      </c>
      <c r="FZ75" s="14">
        <v>163.28466318200003</v>
      </c>
      <c r="GA75" s="14">
        <v>130.31322017799999</v>
      </c>
      <c r="GB75" s="6">
        <v>297.894495947</v>
      </c>
      <c r="GC75" s="6">
        <v>593.655235737</v>
      </c>
      <c r="GD75" s="6">
        <v>462.35329207599995</v>
      </c>
      <c r="GE75" s="6">
        <v>370.01878830200013</v>
      </c>
      <c r="GF75" s="6">
        <v>481.223147294</v>
      </c>
      <c r="GG75" s="6">
        <v>312.68751395099997</v>
      </c>
      <c r="GH75" s="6">
        <v>229.49878952700001</v>
      </c>
      <c r="GI75" s="6">
        <v>323.13500120800001</v>
      </c>
      <c r="GJ75" s="6">
        <v>443.91570347599998</v>
      </c>
      <c r="GK75" s="6">
        <v>844.87622486299995</v>
      </c>
      <c r="GL75" s="7">
        <v>101.255398951</v>
      </c>
      <c r="GM75" s="7">
        <v>205.75383905699999</v>
      </c>
      <c r="GN75" s="7">
        <v>521.68786792699996</v>
      </c>
      <c r="GO75" s="7">
        <v>399.27938122399996</v>
      </c>
      <c r="GP75" s="7">
        <v>479.38074749899999</v>
      </c>
      <c r="GQ75" s="7">
        <v>412.238891927</v>
      </c>
      <c r="GR75" s="7">
        <v>517.50102718200003</v>
      </c>
      <c r="GS75" s="7">
        <v>652.1039243890001</v>
      </c>
      <c r="GT75" s="7">
        <v>594.02446244900011</v>
      </c>
      <c r="GU75" s="7">
        <v>712.83723709200001</v>
      </c>
      <c r="GV75" s="7">
        <v>482.47872591000009</v>
      </c>
      <c r="GW75" s="7">
        <v>962.9292404470001</v>
      </c>
      <c r="GX75" s="158">
        <v>184.45806172799996</v>
      </c>
      <c r="GY75" s="158">
        <v>323.66625989699997</v>
      </c>
      <c r="GZ75" s="158">
        <v>745.78827330299987</v>
      </c>
      <c r="HA75" s="158">
        <v>616.5801459180002</v>
      </c>
      <c r="HB75" s="158">
        <v>531.32989416200007</v>
      </c>
      <c r="HC75" s="158">
        <v>628.71745793999992</v>
      </c>
      <c r="HD75" s="158">
        <v>411.97029782300007</v>
      </c>
      <c r="HE75" s="158">
        <v>472.35451294299997</v>
      </c>
      <c r="HF75" s="158">
        <v>489.86777134100009</v>
      </c>
      <c r="HG75" s="158">
        <v>647.77833204499996</v>
      </c>
      <c r="HH75" s="158">
        <v>531.89577888399992</v>
      </c>
      <c r="HI75" s="158">
        <v>2249.6624149620002</v>
      </c>
      <c r="HJ75" s="163">
        <v>56.722097298999984</v>
      </c>
      <c r="HK75" s="163">
        <v>256.12129134700001</v>
      </c>
      <c r="HL75" s="163">
        <v>446.67393295800002</v>
      </c>
      <c r="HM75" s="163">
        <v>561.97159128399994</v>
      </c>
      <c r="HN75" s="163">
        <v>446.34024823800002</v>
      </c>
      <c r="HO75" s="163">
        <v>477.93062447399984</v>
      </c>
      <c r="HP75" s="163">
        <v>513.66646919300001</v>
      </c>
      <c r="HQ75" s="163">
        <v>512.26262429299993</v>
      </c>
      <c r="HR75" s="163">
        <v>659.71209988299995</v>
      </c>
      <c r="HS75" s="163">
        <v>660.28680381399988</v>
      </c>
      <c r="HT75" s="163">
        <v>482.92633577599997</v>
      </c>
      <c r="HU75" s="163">
        <v>1715.978650219</v>
      </c>
      <c r="HV75" s="163">
        <v>148.23167074600002</v>
      </c>
      <c r="HW75" s="163">
        <v>566.42913321299989</v>
      </c>
      <c r="HX75" s="163">
        <v>485.77311215999976</v>
      </c>
      <c r="HY75" s="163">
        <v>626.19290550199992</v>
      </c>
      <c r="HZ75" s="163">
        <v>435.90611576099997</v>
      </c>
      <c r="IA75" s="163">
        <v>549.22808893900014</v>
      </c>
      <c r="IB75" s="163">
        <v>599.64698422399999</v>
      </c>
      <c r="IC75" s="163">
        <v>618.97392008700001</v>
      </c>
      <c r="ID75" s="163">
        <v>648.02599124599999</v>
      </c>
      <c r="IE75" s="163">
        <v>1008.8468665370001</v>
      </c>
      <c r="IF75" s="163">
        <v>606.27433354000004</v>
      </c>
      <c r="IG75" s="163">
        <v>1239.5135494280003</v>
      </c>
      <c r="IH75" s="158">
        <v>308.62149716700003</v>
      </c>
      <c r="II75" s="158">
        <v>527.13948275999996</v>
      </c>
      <c r="IJ75" s="158">
        <v>474.64080677700008</v>
      </c>
      <c r="IK75" s="158">
        <v>860.44673445399997</v>
      </c>
      <c r="IL75" s="158">
        <v>347.91515812999995</v>
      </c>
      <c r="IM75" s="158">
        <v>326.91210064699999</v>
      </c>
      <c r="IN75" s="158">
        <v>592.40043401200001</v>
      </c>
      <c r="IO75" s="158"/>
      <c r="IP75" s="158"/>
      <c r="IQ75" s="158"/>
      <c r="IR75" s="158"/>
      <c r="IS75" s="158"/>
    </row>
    <row r="76" spans="1:253" x14ac:dyDescent="0.25">
      <c r="A76" s="13" t="s">
        <v>53</v>
      </c>
      <c r="B76" s="14">
        <v>0</v>
      </c>
      <c r="C76" s="14">
        <v>1.848E-2</v>
      </c>
      <c r="D76" s="14">
        <v>0.37998750000000003</v>
      </c>
      <c r="E76" s="14">
        <v>0.42924175000000003</v>
      </c>
      <c r="F76" s="14">
        <v>4.3137162999999999E-2</v>
      </c>
      <c r="G76" s="14">
        <v>0</v>
      </c>
      <c r="H76" s="14">
        <v>0.34254203500000002</v>
      </c>
      <c r="I76" s="14">
        <v>0.29714200000000002</v>
      </c>
      <c r="J76" s="14">
        <v>1.6995E-2</v>
      </c>
      <c r="K76" s="14">
        <v>1.4826600000000001</v>
      </c>
      <c r="L76" s="14">
        <v>0.25438</v>
      </c>
      <c r="M76" s="14">
        <v>0.28436700000000004</v>
      </c>
      <c r="N76" s="14">
        <v>0</v>
      </c>
      <c r="O76" s="14">
        <v>0.6</v>
      </c>
      <c r="P76" s="14">
        <v>1.0649999999999999</v>
      </c>
      <c r="Q76" s="14">
        <v>0.3</v>
      </c>
      <c r="R76" s="14">
        <v>0.22139900399999998</v>
      </c>
      <c r="S76" s="14">
        <v>0</v>
      </c>
      <c r="T76" s="14">
        <v>1.215249</v>
      </c>
      <c r="U76" s="14">
        <v>0</v>
      </c>
      <c r="V76" s="14">
        <v>1.2937077999999999E-2</v>
      </c>
      <c r="W76" s="14">
        <v>2.5</v>
      </c>
      <c r="X76" s="14">
        <v>0.63047770000000003</v>
      </c>
      <c r="Y76" s="14">
        <v>0.25914999999999999</v>
      </c>
      <c r="Z76" s="14">
        <v>0</v>
      </c>
      <c r="AA76" s="14">
        <v>0</v>
      </c>
      <c r="AB76" s="14">
        <v>0</v>
      </c>
      <c r="AC76" s="14">
        <v>0</v>
      </c>
      <c r="AD76" s="14">
        <v>1.929874002</v>
      </c>
      <c r="AE76" s="14">
        <v>1.0294853350000002</v>
      </c>
      <c r="AF76" s="14">
        <v>0.45</v>
      </c>
      <c r="AG76" s="14">
        <v>0.75381058999999995</v>
      </c>
      <c r="AH76" s="14">
        <v>0.7151594</v>
      </c>
      <c r="AI76" s="14">
        <v>0.71749130699999997</v>
      </c>
      <c r="AJ76" s="14">
        <v>3.0900635159999998</v>
      </c>
      <c r="AK76" s="14">
        <v>10.938877058999999</v>
      </c>
      <c r="AL76" s="14">
        <v>1.2</v>
      </c>
      <c r="AM76" s="14">
        <v>1.784</v>
      </c>
      <c r="AN76" s="14">
        <v>0.56299999999999994</v>
      </c>
      <c r="AO76" s="14">
        <v>0.7</v>
      </c>
      <c r="AP76" s="14">
        <v>0.43466534000000001</v>
      </c>
      <c r="AQ76" s="14">
        <v>0.75385000000000002</v>
      </c>
      <c r="AR76" s="14">
        <v>0.40988870000000005</v>
      </c>
      <c r="AS76" s="14">
        <v>0.70529599999999992</v>
      </c>
      <c r="AT76" s="14">
        <v>-6.5532900000000019E-2</v>
      </c>
      <c r="AU76" s="14">
        <v>0</v>
      </c>
      <c r="AV76" s="14">
        <v>6.958884726</v>
      </c>
      <c r="AW76" s="14">
        <v>12.004031938000001</v>
      </c>
      <c r="AX76" s="14">
        <v>0</v>
      </c>
      <c r="AY76" s="14">
        <v>0</v>
      </c>
      <c r="AZ76" s="14">
        <v>2.7</v>
      </c>
      <c r="BA76" s="14">
        <v>2.44</v>
      </c>
      <c r="BB76" s="14">
        <v>3.95999349</v>
      </c>
      <c r="BC76" s="14">
        <v>1.0699997919999999</v>
      </c>
      <c r="BD76" s="14">
        <v>1.069996392</v>
      </c>
      <c r="BE76" s="14">
        <v>15.973812202000001</v>
      </c>
      <c r="BF76" s="14">
        <v>7.9237917250000001</v>
      </c>
      <c r="BG76" s="14">
        <v>4.8844904680000001</v>
      </c>
      <c r="BH76" s="14">
        <v>1.00687412</v>
      </c>
      <c r="BI76" s="14">
        <v>46.503125439999998</v>
      </c>
      <c r="BJ76" s="14">
        <v>0</v>
      </c>
      <c r="BK76" s="14">
        <v>3.0881999999999996</v>
      </c>
      <c r="BL76" s="14">
        <v>4.1349999999999998</v>
      </c>
      <c r="BM76" s="14">
        <v>9.9494091739999995</v>
      </c>
      <c r="BN76" s="14">
        <v>2.157539146</v>
      </c>
      <c r="BO76" s="14">
        <v>9.4771887110000002</v>
      </c>
      <c r="BP76" s="14">
        <v>41.722483097999998</v>
      </c>
      <c r="BQ76" s="14">
        <v>2.5936700019999996</v>
      </c>
      <c r="BR76" s="14">
        <v>0.93946532400000005</v>
      </c>
      <c r="BS76" s="14">
        <v>-1.2866302189999999</v>
      </c>
      <c r="BT76" s="14">
        <v>0</v>
      </c>
      <c r="BU76" s="14">
        <v>18.983933287999999</v>
      </c>
      <c r="BV76" s="14">
        <v>0</v>
      </c>
      <c r="BW76" s="14">
        <v>0</v>
      </c>
      <c r="BX76" s="14">
        <v>0</v>
      </c>
      <c r="BY76" s="14">
        <v>0.17172000000000001</v>
      </c>
      <c r="BZ76" s="14">
        <v>0.02</v>
      </c>
      <c r="CA76" s="14">
        <v>1.46E-2</v>
      </c>
      <c r="CB76" s="14">
        <v>3.5387000000000059E-4</v>
      </c>
      <c r="CC76" s="14">
        <v>0.1145306</v>
      </c>
      <c r="CD76" s="14">
        <v>1.3567576959999998</v>
      </c>
      <c r="CE76" s="14">
        <v>4.7599999999999995E-3</v>
      </c>
      <c r="CF76" s="14">
        <v>3.7964482410000002</v>
      </c>
      <c r="CG76" s="14">
        <v>13.111510573</v>
      </c>
      <c r="CH76" s="14">
        <v>0</v>
      </c>
      <c r="CI76" s="14">
        <v>0</v>
      </c>
      <c r="CJ76" s="14">
        <v>0</v>
      </c>
      <c r="CK76" s="14">
        <v>7.8226091560000004</v>
      </c>
      <c r="CL76" s="14">
        <v>7.1449717879999994</v>
      </c>
      <c r="CM76" s="14">
        <v>1.369547721</v>
      </c>
      <c r="CN76" s="14">
        <v>0.23635600500000001</v>
      </c>
      <c r="CO76" s="14">
        <v>1.7965741</v>
      </c>
      <c r="CP76" s="14">
        <v>0.20761000000000002</v>
      </c>
      <c r="CQ76" s="14">
        <v>4.2294635899999999</v>
      </c>
      <c r="CR76" s="14">
        <v>3.1282106399999998</v>
      </c>
      <c r="CS76" s="14">
        <v>6.6568704869999991</v>
      </c>
      <c r="CT76" s="14">
        <v>0</v>
      </c>
      <c r="CU76" s="14">
        <v>0</v>
      </c>
      <c r="CV76" s="14">
        <v>0</v>
      </c>
      <c r="CW76" s="14">
        <v>0</v>
      </c>
      <c r="CX76" s="14">
        <v>11.16289224</v>
      </c>
      <c r="CY76" s="14">
        <v>4.7935224820000002</v>
      </c>
      <c r="CZ76" s="14">
        <v>1.9864335610000001</v>
      </c>
      <c r="DA76" s="14">
        <v>1.0498499999999999</v>
      </c>
      <c r="DB76" s="14">
        <v>0</v>
      </c>
      <c r="DC76" s="14">
        <v>3.5362</v>
      </c>
      <c r="DD76" s="14">
        <v>0.89883834200000001</v>
      </c>
      <c r="DE76" s="14">
        <v>21.297180430000001</v>
      </c>
      <c r="DF76" s="14">
        <v>0</v>
      </c>
      <c r="DG76" s="14">
        <v>1.7727956999999999</v>
      </c>
      <c r="DH76" s="14">
        <v>0</v>
      </c>
      <c r="DI76" s="14">
        <v>0</v>
      </c>
      <c r="DJ76" s="14">
        <v>0.16200000000000001</v>
      </c>
      <c r="DK76" s="14">
        <v>1.3808909999999999</v>
      </c>
      <c r="DL76" s="14">
        <v>3.532</v>
      </c>
      <c r="DM76" s="14">
        <v>0.77012099999999994</v>
      </c>
      <c r="DN76" s="14">
        <v>7.6054643799999999</v>
      </c>
      <c r="DO76" s="14">
        <v>-7.4435379999999995E-2</v>
      </c>
      <c r="DP76" s="14">
        <v>11.617795585</v>
      </c>
      <c r="DQ76" s="14">
        <v>3.6956514299999998</v>
      </c>
      <c r="DR76" s="14">
        <v>0</v>
      </c>
      <c r="DS76" s="14">
        <v>6.5284861030000005</v>
      </c>
      <c r="DT76" s="14">
        <v>0</v>
      </c>
      <c r="DU76" s="14">
        <v>2.2526534360000001</v>
      </c>
      <c r="DV76" s="14">
        <v>2.3947135159999999</v>
      </c>
      <c r="DW76" s="14">
        <v>4.0022742999999998</v>
      </c>
      <c r="DX76" s="14">
        <v>0.63945619999999992</v>
      </c>
      <c r="DY76" s="14">
        <v>0.94999449999999996</v>
      </c>
      <c r="DZ76" s="14">
        <v>3.5205495800000004</v>
      </c>
      <c r="EA76" s="14">
        <v>1.5993865279999999</v>
      </c>
      <c r="EB76" s="14">
        <v>1.7335551600000001</v>
      </c>
      <c r="EC76" s="14">
        <v>1.898434</v>
      </c>
      <c r="ED76" s="14">
        <v>0</v>
      </c>
      <c r="EE76" s="14">
        <v>0</v>
      </c>
      <c r="EF76" s="14">
        <v>8.2554122400000001</v>
      </c>
      <c r="EG76" s="14">
        <v>4.2464294799999998</v>
      </c>
      <c r="EH76" s="14">
        <v>2.7375181899999999</v>
      </c>
      <c r="EI76" s="14">
        <v>0.86584320000000004</v>
      </c>
      <c r="EJ76" s="14">
        <v>0</v>
      </c>
      <c r="EK76" s="14">
        <v>0.32200000000000001</v>
      </c>
      <c r="EL76" s="14">
        <v>4.5438349999999996</v>
      </c>
      <c r="EM76" s="14">
        <v>4.377205</v>
      </c>
      <c r="EN76" s="14">
        <v>1.3560380000000001</v>
      </c>
      <c r="EO76" s="14">
        <v>7.1130597099999999</v>
      </c>
      <c r="EP76" s="14">
        <v>0</v>
      </c>
      <c r="EQ76" s="14">
        <v>1.4944069999999998</v>
      </c>
      <c r="ER76" s="14">
        <v>0.88500000000000001</v>
      </c>
      <c r="ES76" s="14">
        <v>1.2669E-2</v>
      </c>
      <c r="ET76" s="14">
        <v>4.3440000000000006E-3</v>
      </c>
      <c r="EU76" s="14">
        <v>0.68782836000000003</v>
      </c>
      <c r="EV76" s="14">
        <v>3.4222999999999999</v>
      </c>
      <c r="EW76" s="14">
        <v>2.2061850000000001</v>
      </c>
      <c r="EX76" s="14">
        <v>0</v>
      </c>
      <c r="EY76" s="14">
        <v>2.5460889</v>
      </c>
      <c r="EZ76" s="14">
        <v>9.1561710000000005</v>
      </c>
      <c r="FA76" s="14">
        <v>5.705941739</v>
      </c>
      <c r="FB76" s="14">
        <v>0</v>
      </c>
      <c r="FC76" s="14">
        <v>0.54041469800000008</v>
      </c>
      <c r="FD76" s="14">
        <v>7.8959740160000003</v>
      </c>
      <c r="FE76" s="14">
        <v>1.9948608400000003</v>
      </c>
      <c r="FF76" s="14">
        <v>2.6293722920000002</v>
      </c>
      <c r="FG76" s="14">
        <v>8.6935747450000012</v>
      </c>
      <c r="FH76" s="14">
        <v>2.2931642460000004</v>
      </c>
      <c r="FI76" s="14">
        <v>3.0793484059999998</v>
      </c>
      <c r="FJ76" s="14">
        <v>4.6584197840000003</v>
      </c>
      <c r="FK76" s="14">
        <v>1.01722432</v>
      </c>
      <c r="FL76" s="14">
        <v>0.58699792399999995</v>
      </c>
      <c r="FM76" s="14">
        <v>7.485345079</v>
      </c>
      <c r="FN76" s="14">
        <v>1.8774609539999998</v>
      </c>
      <c r="FO76" s="14">
        <v>0.29292894999999997</v>
      </c>
      <c r="FP76" s="14">
        <v>8.2002986400000015</v>
      </c>
      <c r="FQ76" s="14">
        <v>1.336763728</v>
      </c>
      <c r="FR76" s="14">
        <v>2.7202892099999998</v>
      </c>
      <c r="FS76" s="14">
        <v>4.2770618559999996</v>
      </c>
      <c r="FT76" s="14">
        <v>0</v>
      </c>
      <c r="FU76" s="14">
        <v>5.0301600000000005E-3</v>
      </c>
      <c r="FV76" s="14">
        <v>4.0373616750000005</v>
      </c>
      <c r="FW76" s="14">
        <v>5.0147191229999999</v>
      </c>
      <c r="FX76" s="14">
        <v>0.96452317600000004</v>
      </c>
      <c r="FY76" s="14">
        <v>3.8352683809999997</v>
      </c>
      <c r="FZ76" s="14">
        <v>10.766047057</v>
      </c>
      <c r="GA76" s="14">
        <v>4.6401649999999997</v>
      </c>
      <c r="GB76" s="6">
        <v>3.0767725850000001</v>
      </c>
      <c r="GC76" s="6">
        <v>5.1386337160000002</v>
      </c>
      <c r="GD76" s="6">
        <v>0.75359081999999999</v>
      </c>
      <c r="GE76" s="6">
        <v>1.5386815709999999</v>
      </c>
      <c r="GF76" s="6">
        <v>0.90226373999999998</v>
      </c>
      <c r="GG76" s="6">
        <v>2.5281649869999998</v>
      </c>
      <c r="GH76" s="6">
        <v>1.3836353949999998</v>
      </c>
      <c r="GI76" s="6">
        <v>0.349798</v>
      </c>
      <c r="GJ76" s="6">
        <v>1.5649523509999999</v>
      </c>
      <c r="GK76" s="6">
        <v>2.4887598399999997</v>
      </c>
      <c r="GL76" s="7">
        <v>13.627862559999999</v>
      </c>
      <c r="GM76" s="7">
        <v>-3.8593582</v>
      </c>
      <c r="GN76" s="7">
        <v>7.9295393999999995</v>
      </c>
      <c r="GO76" s="7">
        <v>4.3307510279999999</v>
      </c>
      <c r="GP76" s="7">
        <v>1.5065429460000002</v>
      </c>
      <c r="GQ76" s="7">
        <v>5.9921609130000002</v>
      </c>
      <c r="GR76" s="7">
        <v>1.231003638</v>
      </c>
      <c r="GS76" s="7">
        <v>3.257344834</v>
      </c>
      <c r="GT76" s="7">
        <v>1.4367948109999999</v>
      </c>
      <c r="GU76" s="7">
        <v>2.2843046760000001</v>
      </c>
      <c r="GV76" s="7">
        <v>2.0164478020000001</v>
      </c>
      <c r="GW76" s="7">
        <v>6.7485017629999993</v>
      </c>
      <c r="GX76" s="158">
        <v>7.6946760000000003</v>
      </c>
      <c r="GY76" s="158">
        <v>6.1810088530000007</v>
      </c>
      <c r="GZ76" s="158">
        <v>1.2058228309999999</v>
      </c>
      <c r="HA76" s="158">
        <v>8.6636911770000005</v>
      </c>
      <c r="HB76" s="158">
        <v>1.7759762510000001</v>
      </c>
      <c r="HC76" s="158">
        <v>5.2953755610000002</v>
      </c>
      <c r="HD76" s="158">
        <v>0.60692312700000006</v>
      </c>
      <c r="HE76" s="158">
        <v>2.544218565</v>
      </c>
      <c r="HF76" s="158">
        <v>2.979952634</v>
      </c>
      <c r="HG76" s="158">
        <v>8.6924049949999986</v>
      </c>
      <c r="HH76" s="158">
        <v>11.539191011000002</v>
      </c>
      <c r="HI76" s="158">
        <v>6.7265083969999999</v>
      </c>
      <c r="HJ76" s="163">
        <v>4.3542000000000004E-2</v>
      </c>
      <c r="HK76" s="163">
        <v>0.7568720000000001</v>
      </c>
      <c r="HL76" s="163">
        <v>0.46079100000000001</v>
      </c>
      <c r="HM76" s="163">
        <v>10.144334120000002</v>
      </c>
      <c r="HN76" s="163">
        <v>0.96133499999999994</v>
      </c>
      <c r="HO76" s="163">
        <v>2.3693932499999999</v>
      </c>
      <c r="HP76" s="163">
        <v>3.2376322160000002</v>
      </c>
      <c r="HQ76" s="163">
        <v>1.9102858070000002</v>
      </c>
      <c r="HR76" s="163">
        <v>1.5840022660000002</v>
      </c>
      <c r="HS76" s="163">
        <v>0.49872349999999999</v>
      </c>
      <c r="HT76" s="163">
        <v>1.4488558439999999</v>
      </c>
      <c r="HU76" s="163">
        <v>9.4411769999999997</v>
      </c>
      <c r="HV76" s="163">
        <v>2.1793645239999999</v>
      </c>
      <c r="HW76" s="163">
        <v>0.22769010000000001</v>
      </c>
      <c r="HX76" s="163">
        <v>2.4427370179999999</v>
      </c>
      <c r="HY76" s="163">
        <v>9.3524768330000008</v>
      </c>
      <c r="HZ76" s="163">
        <v>10.259962139000001</v>
      </c>
      <c r="IA76" s="163">
        <v>3.4304171329999997</v>
      </c>
      <c r="IB76" s="163">
        <v>7.1805794249999995</v>
      </c>
      <c r="IC76" s="163">
        <v>1.574900846</v>
      </c>
      <c r="ID76" s="163">
        <v>5.0043119999999996</v>
      </c>
      <c r="IE76" s="163">
        <v>1.1074111499999999</v>
      </c>
      <c r="IF76" s="163">
        <v>2.6037714999999997</v>
      </c>
      <c r="IG76" s="163">
        <v>7.8120974799999994</v>
      </c>
      <c r="IH76" s="158">
        <v>0</v>
      </c>
      <c r="II76" s="158">
        <v>8.3356497219999994</v>
      </c>
      <c r="IJ76" s="158">
        <v>2.422942682</v>
      </c>
      <c r="IK76" s="158">
        <v>2.5699564700000002</v>
      </c>
      <c r="IL76" s="158">
        <v>15.755798500000001</v>
      </c>
      <c r="IM76" s="158">
        <v>5.3175095899999993</v>
      </c>
      <c r="IN76" s="158">
        <v>10.479464381000001</v>
      </c>
      <c r="IO76" s="158"/>
      <c r="IP76" s="158"/>
      <c r="IQ76" s="158"/>
      <c r="IR76" s="158"/>
      <c r="IS76" s="158"/>
    </row>
    <row r="77" spans="1:253" ht="13.9" customHeight="1" x14ac:dyDescent="0.25">
      <c r="A77" s="13" t="s">
        <v>54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>
        <v>0</v>
      </c>
      <c r="GA77" s="14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40.081963027999997</v>
      </c>
      <c r="GL77" s="7">
        <v>0</v>
      </c>
      <c r="GM77" s="7">
        <v>0.27551874600000004</v>
      </c>
      <c r="GN77" s="7">
        <v>40.823449752000002</v>
      </c>
      <c r="GO77" s="7">
        <v>0</v>
      </c>
      <c r="GP77" s="7">
        <v>0</v>
      </c>
      <c r="GQ77" s="7">
        <v>37.298198225</v>
      </c>
      <c r="GR77" s="7">
        <v>0</v>
      </c>
      <c r="GS77" s="7">
        <v>104.00183749599999</v>
      </c>
      <c r="GT77" s="7">
        <v>55.141482723999999</v>
      </c>
      <c r="GU77" s="7">
        <v>0</v>
      </c>
      <c r="GV77" s="7">
        <v>497.49693574100002</v>
      </c>
      <c r="GW77" s="7">
        <v>131.65953744399999</v>
      </c>
      <c r="GX77" s="158">
        <v>0</v>
      </c>
      <c r="GY77" s="158">
        <v>0</v>
      </c>
      <c r="GZ77" s="158">
        <v>340.00959508026898</v>
      </c>
      <c r="HA77" s="158">
        <v>0</v>
      </c>
      <c r="HB77" s="158">
        <v>0</v>
      </c>
      <c r="HC77" s="158">
        <v>0</v>
      </c>
      <c r="HD77" s="158">
        <v>302.42873998059798</v>
      </c>
      <c r="HE77" s="158">
        <v>0</v>
      </c>
      <c r="HF77" s="158">
        <v>119.72831553100001</v>
      </c>
      <c r="HG77" s="158">
        <v>0</v>
      </c>
      <c r="HH77" s="158">
        <v>0</v>
      </c>
      <c r="HI77" s="158">
        <v>52.743410787999998</v>
      </c>
      <c r="HJ77" s="163">
        <v>294.43490704300001</v>
      </c>
      <c r="HK77" s="163">
        <v>0</v>
      </c>
      <c r="HL77" s="163">
        <v>102.23197983199999</v>
      </c>
      <c r="HM77" s="163">
        <v>0</v>
      </c>
      <c r="HN77" s="163">
        <v>0</v>
      </c>
      <c r="HO77" s="163">
        <v>122.37152774</v>
      </c>
      <c r="HP77" s="163">
        <v>153.42057214299999</v>
      </c>
      <c r="HQ77" s="163">
        <v>0</v>
      </c>
      <c r="HR77" s="163">
        <v>121.580378049</v>
      </c>
      <c r="HS77" s="163">
        <v>137.26188221699999</v>
      </c>
      <c r="HT77" s="163">
        <v>0</v>
      </c>
      <c r="HU77" s="163">
        <v>122.45001160699999</v>
      </c>
      <c r="HV77" s="163">
        <v>0</v>
      </c>
      <c r="HW77" s="163">
        <v>137.67080992699999</v>
      </c>
      <c r="HX77" s="163">
        <v>294.49399879099997</v>
      </c>
      <c r="HY77" s="163">
        <v>0</v>
      </c>
      <c r="HZ77" s="163">
        <v>0</v>
      </c>
      <c r="IA77" s="163">
        <v>192.93166879697301</v>
      </c>
      <c r="IB77" s="163">
        <v>0</v>
      </c>
      <c r="IC77" s="163">
        <v>0</v>
      </c>
      <c r="ID77" s="163">
        <v>0</v>
      </c>
      <c r="IE77" s="163">
        <v>46.390116582000005</v>
      </c>
      <c r="IF77" s="163">
        <v>121.667343649</v>
      </c>
      <c r="IG77" s="163">
        <v>0</v>
      </c>
      <c r="IH77" s="158">
        <v>51.664655070999999</v>
      </c>
      <c r="II77" s="158">
        <v>0</v>
      </c>
      <c r="IJ77" s="158">
        <v>138.82846017199998</v>
      </c>
      <c r="IK77" s="158">
        <v>23.893411927000002</v>
      </c>
      <c r="IL77" s="158">
        <v>0</v>
      </c>
      <c r="IM77" s="158">
        <v>0</v>
      </c>
      <c r="IN77" s="158">
        <v>0</v>
      </c>
      <c r="IO77" s="158"/>
      <c r="IP77" s="158"/>
      <c r="IQ77" s="158"/>
      <c r="IR77" s="158"/>
      <c r="IS77" s="158"/>
    </row>
    <row r="78" spans="1:253" s="45" customFormat="1" ht="15.75" x14ac:dyDescent="0.25">
      <c r="A78" s="39" t="s">
        <v>55</v>
      </c>
      <c r="B78" s="40">
        <v>-9.9788796159999471</v>
      </c>
      <c r="C78" s="40">
        <v>20.524998857999986</v>
      </c>
      <c r="D78" s="40">
        <v>-43.694568004999887</v>
      </c>
      <c r="E78" s="40">
        <v>51.698619156999982</v>
      </c>
      <c r="F78" s="40">
        <v>-25.803699181999974</v>
      </c>
      <c r="G78" s="40">
        <v>-140.30206368299991</v>
      </c>
      <c r="H78" s="40">
        <v>-59.148377613999969</v>
      </c>
      <c r="I78" s="40">
        <v>86.24556837900009</v>
      </c>
      <c r="J78" s="40">
        <v>77.914037529000083</v>
      </c>
      <c r="K78" s="40">
        <v>60.115709261999982</v>
      </c>
      <c r="L78" s="40">
        <v>-18.795345454999904</v>
      </c>
      <c r="M78" s="40">
        <v>-233.11819184400019</v>
      </c>
      <c r="N78" s="40">
        <v>47.882302223000046</v>
      </c>
      <c r="O78" s="40">
        <v>96.958469581000102</v>
      </c>
      <c r="P78" s="40">
        <v>101.310909651</v>
      </c>
      <c r="Q78" s="40">
        <v>134.53027081300007</v>
      </c>
      <c r="R78" s="40">
        <v>238.49663858100016</v>
      </c>
      <c r="S78" s="40">
        <v>146.13880328100004</v>
      </c>
      <c r="T78" s="40">
        <v>117.4123546119999</v>
      </c>
      <c r="U78" s="40">
        <v>75.97697246599995</v>
      </c>
      <c r="V78" s="40">
        <v>223.64378635800017</v>
      </c>
      <c r="W78" s="40">
        <v>-145.5298040630002</v>
      </c>
      <c r="X78" s="40">
        <v>21.702755380999889</v>
      </c>
      <c r="Y78" s="40">
        <v>-429.21123462499997</v>
      </c>
      <c r="Z78" s="40">
        <v>139.901162954</v>
      </c>
      <c r="AA78" s="40">
        <v>66.411024730999912</v>
      </c>
      <c r="AB78" s="40">
        <v>190.24193925699993</v>
      </c>
      <c r="AC78" s="40">
        <v>139.76771178499985</v>
      </c>
      <c r="AD78" s="40">
        <v>69.296488987999936</v>
      </c>
      <c r="AE78" s="40">
        <v>72.597620696999911</v>
      </c>
      <c r="AF78" s="40">
        <v>-30.511270880999973</v>
      </c>
      <c r="AG78" s="40">
        <v>78.788270981000124</v>
      </c>
      <c r="AH78" s="40">
        <v>60.526646639999882</v>
      </c>
      <c r="AI78" s="40">
        <v>80.122854818999812</v>
      </c>
      <c r="AJ78" s="40">
        <v>-98.815957535000109</v>
      </c>
      <c r="AK78" s="40">
        <v>-438.0028183979997</v>
      </c>
      <c r="AL78" s="40">
        <v>277.17796375399979</v>
      </c>
      <c r="AM78" s="40">
        <v>187.31224853300017</v>
      </c>
      <c r="AN78" s="40">
        <v>39.313336239000165</v>
      </c>
      <c r="AO78" s="40">
        <v>236.76308487000006</v>
      </c>
      <c r="AP78" s="40">
        <v>161.63459268</v>
      </c>
      <c r="AQ78" s="40">
        <v>-46.155716295999781</v>
      </c>
      <c r="AR78" s="40">
        <v>31.391341242000024</v>
      </c>
      <c r="AS78" s="40">
        <v>43.058025930999989</v>
      </c>
      <c r="AT78" s="40">
        <v>197.30908396600003</v>
      </c>
      <c r="AU78" s="40">
        <v>35.614470544999961</v>
      </c>
      <c r="AV78" s="40">
        <v>18.292428733000008</v>
      </c>
      <c r="AW78" s="40">
        <v>-845.20543952200023</v>
      </c>
      <c r="AX78" s="40">
        <v>158.82853564199999</v>
      </c>
      <c r="AY78" s="40">
        <v>55.51506656099987</v>
      </c>
      <c r="AZ78" s="40">
        <v>337.45072837000009</v>
      </c>
      <c r="BA78" s="40">
        <v>197.664442366</v>
      </c>
      <c r="BB78" s="40">
        <v>266.1027129040001</v>
      </c>
      <c r="BC78" s="40">
        <v>53.875037360999954</v>
      </c>
      <c r="BD78" s="40">
        <v>52.778092030000096</v>
      </c>
      <c r="BE78" s="40">
        <v>112.37795522900007</v>
      </c>
      <c r="BF78" s="40">
        <v>-40.892733459000084</v>
      </c>
      <c r="BG78" s="40">
        <v>98.739139678000043</v>
      </c>
      <c r="BH78" s="40">
        <v>64.649715227000002</v>
      </c>
      <c r="BI78" s="40">
        <v>-656.67039166299969</v>
      </c>
      <c r="BJ78" s="40">
        <v>400.24476932099998</v>
      </c>
      <c r="BK78" s="40">
        <v>298.86170286700002</v>
      </c>
      <c r="BL78" s="40">
        <v>91.526798771999822</v>
      </c>
      <c r="BM78" s="40">
        <v>147.02479896499989</v>
      </c>
      <c r="BN78" s="40">
        <v>382.32531541900028</v>
      </c>
      <c r="BO78" s="40">
        <v>149.00679044099985</v>
      </c>
      <c r="BP78" s="40">
        <v>135.95889996099999</v>
      </c>
      <c r="BQ78" s="40">
        <v>158.89548085600001</v>
      </c>
      <c r="BR78" s="40">
        <v>253.4607519220001</v>
      </c>
      <c r="BS78" s="40">
        <v>132.25372107199996</v>
      </c>
      <c r="BT78" s="40">
        <v>225.48657412400007</v>
      </c>
      <c r="BU78" s="40">
        <v>-582.70932671499963</v>
      </c>
      <c r="BV78" s="40">
        <v>293.50974475099997</v>
      </c>
      <c r="BW78" s="40">
        <v>150.88094388500002</v>
      </c>
      <c r="BX78" s="40">
        <v>-84.757226166999942</v>
      </c>
      <c r="BY78" s="40">
        <v>367.48935878000026</v>
      </c>
      <c r="BZ78" s="40">
        <v>157.53708737499974</v>
      </c>
      <c r="CA78" s="40">
        <v>-41.893159154999722</v>
      </c>
      <c r="CB78" s="40">
        <v>274.4891168210001</v>
      </c>
      <c r="CC78" s="40">
        <v>-9.4142310010001893</v>
      </c>
      <c r="CD78" s="40">
        <v>-29.472734140000114</v>
      </c>
      <c r="CE78" s="40">
        <v>-132.1360421250001</v>
      </c>
      <c r="CF78" s="40">
        <v>184.55349605299986</v>
      </c>
      <c r="CG78" s="40">
        <v>-1036.970855308</v>
      </c>
      <c r="CH78" s="40">
        <v>305.58702180699999</v>
      </c>
      <c r="CI78" s="40">
        <v>157.28962577299995</v>
      </c>
      <c r="CJ78" s="40">
        <v>49.302978902000049</v>
      </c>
      <c r="CK78" s="40">
        <v>194.97020558000006</v>
      </c>
      <c r="CL78" s="40">
        <v>491.94684902400024</v>
      </c>
      <c r="CM78" s="40">
        <v>67.700155887000221</v>
      </c>
      <c r="CN78" s="40">
        <v>264.48595711699971</v>
      </c>
      <c r="CO78" s="40">
        <v>39.162199359000027</v>
      </c>
      <c r="CP78" s="40">
        <v>204.29020880299967</v>
      </c>
      <c r="CQ78" s="40">
        <v>203.94735509300043</v>
      </c>
      <c r="CR78" s="40">
        <v>183.50915183799987</v>
      </c>
      <c r="CS78" s="40">
        <v>-911.09573950000026</v>
      </c>
      <c r="CT78" s="40">
        <v>467.11866863900002</v>
      </c>
      <c r="CU78" s="40">
        <v>377.94518084100002</v>
      </c>
      <c r="CV78" s="40">
        <v>-19.840132668000422</v>
      </c>
      <c r="CW78" s="40">
        <v>228.67871576799965</v>
      </c>
      <c r="CX78" s="40">
        <v>346.91176310699944</v>
      </c>
      <c r="CY78" s="40">
        <v>102.32687559800013</v>
      </c>
      <c r="CZ78" s="40">
        <v>483.6253010680004</v>
      </c>
      <c r="DA78" s="40">
        <v>-91.555627539000199</v>
      </c>
      <c r="DB78" s="40">
        <v>315.41585594599974</v>
      </c>
      <c r="DC78" s="40">
        <v>350.86905565100017</v>
      </c>
      <c r="DD78" s="40">
        <v>174.99344042799936</v>
      </c>
      <c r="DE78" s="40">
        <v>-1682.4397675899995</v>
      </c>
      <c r="DF78" s="40">
        <v>555.38356440699988</v>
      </c>
      <c r="DG78" s="40">
        <v>-28.183670538999664</v>
      </c>
      <c r="DH78" s="40">
        <v>-190.28634342300015</v>
      </c>
      <c r="DI78" s="40">
        <v>-78.463535966000165</v>
      </c>
      <c r="DJ78" s="40">
        <v>302.20842944200035</v>
      </c>
      <c r="DK78" s="40">
        <v>-85.801405492000185</v>
      </c>
      <c r="DL78" s="40">
        <v>121.0377578409998</v>
      </c>
      <c r="DM78" s="40">
        <v>-122.25993873899947</v>
      </c>
      <c r="DN78" s="40">
        <v>339.87400918900005</v>
      </c>
      <c r="DO78" s="40">
        <v>-122.64608184700049</v>
      </c>
      <c r="DP78" s="40">
        <v>-835.31014521399982</v>
      </c>
      <c r="DQ78" s="40">
        <v>-1669.7658548180002</v>
      </c>
      <c r="DR78" s="40">
        <v>-176.3693998530004</v>
      </c>
      <c r="DS78" s="40">
        <v>-401.56292738399964</v>
      </c>
      <c r="DT78" s="40">
        <v>-220.37163734699959</v>
      </c>
      <c r="DU78" s="40">
        <v>206.72490660799994</v>
      </c>
      <c r="DV78" s="40">
        <v>196.98515179600042</v>
      </c>
      <c r="DW78" s="40">
        <v>-93.217772245000276</v>
      </c>
      <c r="DX78" s="40">
        <v>164.33099645299961</v>
      </c>
      <c r="DY78" s="40">
        <v>-10.942403329999792</v>
      </c>
      <c r="DZ78" s="40">
        <v>79.001255482000204</v>
      </c>
      <c r="EA78" s="40">
        <v>-144.64229316800009</v>
      </c>
      <c r="EB78" s="40">
        <v>-14.172959132999608</v>
      </c>
      <c r="EC78" s="40">
        <v>-1695.0594976059988</v>
      </c>
      <c r="ED78" s="40">
        <v>276.99235379700013</v>
      </c>
      <c r="EE78" s="40">
        <v>10.826967013999848</v>
      </c>
      <c r="EF78" s="40">
        <v>-268.03709551600008</v>
      </c>
      <c r="EG78" s="40">
        <v>102.34591013700023</v>
      </c>
      <c r="EH78" s="40">
        <v>697.13406141899964</v>
      </c>
      <c r="EI78" s="40">
        <v>-400.29271467600029</v>
      </c>
      <c r="EJ78" s="40">
        <v>80.663675155999954</v>
      </c>
      <c r="EK78" s="40">
        <v>-455.9837542569997</v>
      </c>
      <c r="EL78" s="40">
        <v>167.53378400699972</v>
      </c>
      <c r="EM78" s="40">
        <v>-89.089216140000133</v>
      </c>
      <c r="EN78" s="40">
        <v>-268.3137341330002</v>
      </c>
      <c r="EO78" s="40">
        <v>-1385.1976953480003</v>
      </c>
      <c r="EP78" s="40">
        <v>217.74517171199997</v>
      </c>
      <c r="EQ78" s="40">
        <v>-364.65290830700008</v>
      </c>
      <c r="ER78" s="40">
        <v>-308.27585676600017</v>
      </c>
      <c r="ES78" s="40">
        <v>28.144936753000479</v>
      </c>
      <c r="ET78" s="40">
        <v>384.36855439700031</v>
      </c>
      <c r="EU78" s="40">
        <v>-156.90815689799987</v>
      </c>
      <c r="EV78" s="40">
        <v>-387.3179150400008</v>
      </c>
      <c r="EW78" s="40">
        <v>-527.44812518300023</v>
      </c>
      <c r="EX78" s="40">
        <v>-240.65538498899991</v>
      </c>
      <c r="EY78" s="40">
        <v>-215.9241577439999</v>
      </c>
      <c r="EZ78" s="40">
        <v>17.600341911999976</v>
      </c>
      <c r="FA78" s="40">
        <v>-969.60366034000072</v>
      </c>
      <c r="FB78" s="40">
        <v>102.98202702900008</v>
      </c>
      <c r="FC78" s="40">
        <v>-128.18302218499974</v>
      </c>
      <c r="FD78" s="40">
        <v>-423.71009426700027</v>
      </c>
      <c r="FE78" s="40">
        <v>100.14005148799993</v>
      </c>
      <c r="FF78" s="40">
        <v>-55.996701161999852</v>
      </c>
      <c r="FG78" s="40">
        <v>-288.49064343699985</v>
      </c>
      <c r="FH78" s="40">
        <v>-394.23271163900012</v>
      </c>
      <c r="FI78" s="40">
        <v>169.58163056900025</v>
      </c>
      <c r="FJ78" s="40">
        <v>107.13316715599996</v>
      </c>
      <c r="FK78" s="40">
        <v>-546.88989490500001</v>
      </c>
      <c r="FL78" s="40">
        <v>333.17496081099961</v>
      </c>
      <c r="FM78" s="40">
        <v>-1190.4566153139997</v>
      </c>
      <c r="FN78" s="40">
        <v>-461.1164463700008</v>
      </c>
      <c r="FO78" s="40">
        <v>-26.44361624300015</v>
      </c>
      <c r="FP78" s="40">
        <v>-250.73072620700003</v>
      </c>
      <c r="FQ78" s="40">
        <v>-247.3953676270001</v>
      </c>
      <c r="FR78" s="40">
        <v>176.75073608200006</v>
      </c>
      <c r="FS78" s="40">
        <v>-156.47284462699974</v>
      </c>
      <c r="FT78" s="40">
        <v>162.07868231899977</v>
      </c>
      <c r="FU78" s="40">
        <v>-170.90792121500021</v>
      </c>
      <c r="FV78" s="40">
        <v>217.6909897010006</v>
      </c>
      <c r="FW78" s="40">
        <v>-410.00635042699946</v>
      </c>
      <c r="FX78" s="40">
        <v>14.021257608000383</v>
      </c>
      <c r="FY78" s="40">
        <v>-1235.4623285690009</v>
      </c>
      <c r="FZ78" s="40">
        <v>371.47814884099978</v>
      </c>
      <c r="GA78" s="40">
        <v>-787.65454857899999</v>
      </c>
      <c r="GB78" s="41">
        <v>-476.54834109899997</v>
      </c>
      <c r="GC78" s="41">
        <v>95.954822166000099</v>
      </c>
      <c r="GD78" s="42">
        <v>125.50541004399992</v>
      </c>
      <c r="GE78" s="41">
        <v>-277.55368637300029</v>
      </c>
      <c r="GF78" s="43">
        <v>53.91593699099991</v>
      </c>
      <c r="GG78" s="41">
        <v>-198.77845412800013</v>
      </c>
      <c r="GH78" s="41">
        <v>261.59282298900064</v>
      </c>
      <c r="GI78" s="41">
        <v>-188.64411301699977</v>
      </c>
      <c r="GJ78" s="41">
        <v>127.31359323699985</v>
      </c>
      <c r="GK78" s="41">
        <v>-2123.8249230779998</v>
      </c>
      <c r="GL78" s="44">
        <v>387.01956254799961</v>
      </c>
      <c r="GM78" s="44">
        <v>-182.3411990389998</v>
      </c>
      <c r="GN78" s="44">
        <v>-927.2983317529995</v>
      </c>
      <c r="GO78" s="44">
        <v>19.92355807399997</v>
      </c>
      <c r="GP78" s="44">
        <v>-299.45031531099954</v>
      </c>
      <c r="GQ78" s="44">
        <v>-434.10212130900015</v>
      </c>
      <c r="GR78" s="44">
        <v>-109.13912025699926</v>
      </c>
      <c r="GS78" s="44">
        <v>-1016.1664646630013</v>
      </c>
      <c r="GT78" s="44">
        <v>-456.69300907000036</v>
      </c>
      <c r="GU78" s="44">
        <v>-532.05094651399941</v>
      </c>
      <c r="GV78" s="44">
        <v>-552.45250910600055</v>
      </c>
      <c r="GW78" s="44">
        <v>-2547.9457134830004</v>
      </c>
      <c r="GX78" s="162">
        <v>-69.298189481000037</v>
      </c>
      <c r="GY78" s="162">
        <v>-236.44698779099934</v>
      </c>
      <c r="GZ78" s="162">
        <v>-1583.422517551269</v>
      </c>
      <c r="HA78" s="162">
        <v>-2359.7251105040009</v>
      </c>
      <c r="HB78" s="162">
        <v>-1197.663639759</v>
      </c>
      <c r="HC78" s="162">
        <v>-848.74726941299923</v>
      </c>
      <c r="HD78" s="162">
        <v>-996.75975796459807</v>
      </c>
      <c r="HE78" s="162">
        <v>-749.86516611599939</v>
      </c>
      <c r="HF78" s="162">
        <v>-1103.6557877750001</v>
      </c>
      <c r="HG78" s="162">
        <v>-975.6598555600001</v>
      </c>
      <c r="HH78" s="162">
        <v>-495.39254106500073</v>
      </c>
      <c r="HI78" s="162">
        <v>-4112.5980295430018</v>
      </c>
      <c r="HJ78" s="167">
        <v>497.76938151200017</v>
      </c>
      <c r="HK78" s="167">
        <v>-244.74085463699947</v>
      </c>
      <c r="HL78" s="167">
        <v>-1098.6490657299996</v>
      </c>
      <c r="HM78" s="167">
        <v>-480.86464452599978</v>
      </c>
      <c r="HN78" s="167">
        <v>-150.37265171399883</v>
      </c>
      <c r="HO78" s="167">
        <v>-443.63363688399977</v>
      </c>
      <c r="HP78" s="167">
        <v>-584.93044002800002</v>
      </c>
      <c r="HQ78" s="167">
        <v>-892.0001241839999</v>
      </c>
      <c r="HR78" s="167">
        <v>-844.71544293000068</v>
      </c>
      <c r="HS78" s="167">
        <v>-1036.488596505</v>
      </c>
      <c r="HT78" s="167">
        <v>-346.92364751300016</v>
      </c>
      <c r="HU78" s="167">
        <v>-4201.0204258640006</v>
      </c>
      <c r="HV78" s="167">
        <v>336.945224817</v>
      </c>
      <c r="HW78" s="167">
        <v>-836.50553402799983</v>
      </c>
      <c r="HX78" s="167">
        <v>-1506.5138105629994</v>
      </c>
      <c r="HY78" s="167">
        <v>39.790628874000504</v>
      </c>
      <c r="HZ78" s="167">
        <v>465.16179170899926</v>
      </c>
      <c r="IA78" s="167">
        <v>-766.3712773419735</v>
      </c>
      <c r="IB78" s="167">
        <v>-364.81952601600119</v>
      </c>
      <c r="IC78" s="167">
        <v>-916.48157516500021</v>
      </c>
      <c r="ID78" s="167">
        <v>-606.451773484</v>
      </c>
      <c r="IE78" s="167">
        <v>-1349.751865749</v>
      </c>
      <c r="IF78" s="167">
        <v>-594.0910454389998</v>
      </c>
      <c r="IG78" s="167">
        <v>-2522.459826789001</v>
      </c>
      <c r="IH78" s="162">
        <v>-529.30142821999982</v>
      </c>
      <c r="II78" s="162">
        <v>-1189.6571045650003</v>
      </c>
      <c r="IJ78" s="162">
        <v>-1567.2695386530002</v>
      </c>
      <c r="IK78" s="162">
        <v>-1134.7747402580003</v>
      </c>
      <c r="IL78" s="162">
        <v>185.95933524399936</v>
      </c>
      <c r="IM78" s="162">
        <v>-65.243765743999461</v>
      </c>
      <c r="IN78" s="162">
        <v>-433.25871958500045</v>
      </c>
      <c r="IO78" s="162"/>
      <c r="IP78" s="162"/>
      <c r="IQ78" s="162"/>
      <c r="IR78" s="162"/>
      <c r="IS78" s="162"/>
    </row>
    <row r="79" spans="1:253" ht="5.25" customHeigh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</row>
    <row r="80" spans="1:253" x14ac:dyDescent="0.25">
      <c r="A80" s="4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63"/>
      <c r="HK80" s="163"/>
      <c r="HL80" s="163"/>
      <c r="HM80" s="163"/>
      <c r="HN80" s="163"/>
      <c r="HO80" s="163"/>
      <c r="HP80" s="163"/>
      <c r="HQ80" s="163"/>
      <c r="HR80" s="163"/>
      <c r="HS80" s="163"/>
      <c r="HT80" s="163"/>
      <c r="HU80" s="163"/>
      <c r="HV80" s="163"/>
      <c r="HW80" s="163"/>
      <c r="HX80" s="163"/>
      <c r="HY80" s="163"/>
      <c r="HZ80" s="163"/>
      <c r="IA80" s="163"/>
      <c r="IB80" s="163"/>
      <c r="IC80" s="163"/>
      <c r="ID80" s="163"/>
      <c r="IE80" s="163"/>
      <c r="IF80" s="163"/>
      <c r="IG80" s="163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</row>
    <row r="81" spans="1:253" ht="10.5" customHeight="1" x14ac:dyDescent="0.25">
      <c r="A81" s="10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63"/>
      <c r="HK81" s="163"/>
      <c r="HL81" s="163"/>
      <c r="HM81" s="163"/>
      <c r="HN81" s="163"/>
      <c r="HO81" s="163"/>
      <c r="HP81" s="163"/>
      <c r="HQ81" s="163"/>
      <c r="HR81" s="163"/>
      <c r="HS81" s="163"/>
      <c r="HT81" s="163"/>
      <c r="HU81" s="163"/>
      <c r="HV81" s="163"/>
      <c r="HW81" s="163"/>
      <c r="HX81" s="163"/>
      <c r="HY81" s="163"/>
      <c r="HZ81" s="163"/>
      <c r="IA81" s="163"/>
      <c r="IB81" s="163"/>
      <c r="IC81" s="163"/>
      <c r="ID81" s="163"/>
      <c r="IE81" s="163"/>
      <c r="IF81" s="163"/>
      <c r="IG81" s="163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</row>
    <row r="82" spans="1:253" s="16" customFormat="1" ht="14.25" x14ac:dyDescent="0.2">
      <c r="A82" s="10" t="s">
        <v>56</v>
      </c>
      <c r="B82" s="11">
        <v>60.901114898000003</v>
      </c>
      <c r="C82" s="11">
        <v>59.909507734000002</v>
      </c>
      <c r="D82" s="11">
        <v>-53.414181331999998</v>
      </c>
      <c r="E82" s="11">
        <v>-75.484996041999992</v>
      </c>
      <c r="F82" s="11">
        <v>-97.877275433999998</v>
      </c>
      <c r="G82" s="11">
        <v>17.032486074999998</v>
      </c>
      <c r="H82" s="11">
        <v>-41.123643770999998</v>
      </c>
      <c r="I82" s="11">
        <v>53.958562941000004</v>
      </c>
      <c r="J82" s="11">
        <v>112.92299386099999</v>
      </c>
      <c r="K82" s="11">
        <v>146.10905106000001</v>
      </c>
      <c r="L82" s="11">
        <v>70.336273978999998</v>
      </c>
      <c r="M82" s="11">
        <v>47.937750424000001</v>
      </c>
      <c r="N82" s="11">
        <v>-73.015062244000006</v>
      </c>
      <c r="O82" s="11">
        <v>-125.541879361</v>
      </c>
      <c r="P82" s="11">
        <v>50.338210992999997</v>
      </c>
      <c r="Q82" s="11">
        <v>61.493775091999993</v>
      </c>
      <c r="R82" s="11">
        <v>247.696654142</v>
      </c>
      <c r="S82" s="11">
        <v>-95.388339310999996</v>
      </c>
      <c r="T82" s="11">
        <v>135.79103895100002</v>
      </c>
      <c r="U82" s="11">
        <v>165.17124002</v>
      </c>
      <c r="V82" s="11">
        <v>124.855582656</v>
      </c>
      <c r="W82" s="11">
        <v>67.011477299999996</v>
      </c>
      <c r="X82" s="11">
        <v>-31.127448889</v>
      </c>
      <c r="Y82" s="11">
        <v>-443.44301780199999</v>
      </c>
      <c r="Z82" s="11">
        <v>156.15112675161532</v>
      </c>
      <c r="AA82" s="11">
        <v>-30.469320927919423</v>
      </c>
      <c r="AB82" s="11">
        <v>57.567274783593305</v>
      </c>
      <c r="AC82" s="11">
        <v>168.27590575955372</v>
      </c>
      <c r="AD82" s="11">
        <v>52.175551164582721</v>
      </c>
      <c r="AE82" s="11">
        <v>-24.976748867987954</v>
      </c>
      <c r="AF82" s="11">
        <v>50.051557254019791</v>
      </c>
      <c r="AG82" s="11">
        <v>-41.166236566964798</v>
      </c>
      <c r="AH82" s="11">
        <v>111.11757547542105</v>
      </c>
      <c r="AI82" s="11">
        <v>105.14541769968849</v>
      </c>
      <c r="AJ82" s="11">
        <v>-156.25923898256775</v>
      </c>
      <c r="AK82" s="11">
        <v>-326.09042983799344</v>
      </c>
      <c r="AL82" s="11">
        <v>121.42637135391696</v>
      </c>
      <c r="AM82" s="11">
        <v>7.3877224376704662</v>
      </c>
      <c r="AN82" s="11">
        <v>-10.721002240968202</v>
      </c>
      <c r="AO82" s="11">
        <v>130.50550570272173</v>
      </c>
      <c r="AP82" s="11">
        <v>282.78218673682585</v>
      </c>
      <c r="AQ82" s="11">
        <v>-39.524256922739148</v>
      </c>
      <c r="AR82" s="11">
        <v>-104.14256322923603</v>
      </c>
      <c r="AS82" s="11">
        <v>-33.271788872619787</v>
      </c>
      <c r="AT82" s="11">
        <v>217.68138982543334</v>
      </c>
      <c r="AU82" s="11">
        <v>1.6985824134301952</v>
      </c>
      <c r="AV82" s="11">
        <v>243.57525522060223</v>
      </c>
      <c r="AW82" s="11">
        <v>-333.15387542796299</v>
      </c>
      <c r="AX82" s="11">
        <v>-61.151139638444832</v>
      </c>
      <c r="AY82" s="11">
        <v>-154.84497997231574</v>
      </c>
      <c r="AZ82" s="11">
        <v>263.98239939758685</v>
      </c>
      <c r="BA82" s="11">
        <v>156.97250008029701</v>
      </c>
      <c r="BB82" s="11">
        <v>364.14219888809225</v>
      </c>
      <c r="BC82" s="11">
        <v>28.769468592682507</v>
      </c>
      <c r="BD82" s="11">
        <v>64.398173126443581</v>
      </c>
      <c r="BE82" s="11">
        <v>23.983468320725489</v>
      </c>
      <c r="BF82" s="11">
        <v>0.50892027023970998</v>
      </c>
      <c r="BG82" s="11">
        <v>125.91074426091247</v>
      </c>
      <c r="BH82" s="11">
        <v>410.83611715529474</v>
      </c>
      <c r="BI82" s="11">
        <v>-291.19877937510171</v>
      </c>
      <c r="BJ82" s="11">
        <v>60.373985201711278</v>
      </c>
      <c r="BK82" s="11">
        <v>-49.787054656317679</v>
      </c>
      <c r="BL82" s="11">
        <v>36.955862381869615</v>
      </c>
      <c r="BM82" s="11">
        <v>133.44506498781729</v>
      </c>
      <c r="BN82" s="11">
        <v>339.9589035179024</v>
      </c>
      <c r="BO82" s="11">
        <v>99.282216640245721</v>
      </c>
      <c r="BP82" s="11">
        <v>163.82233888803805</v>
      </c>
      <c r="BQ82" s="11">
        <v>202.07118898032317</v>
      </c>
      <c r="BR82" s="11">
        <v>263.85468559849255</v>
      </c>
      <c r="BS82" s="11">
        <v>92.080244786072612</v>
      </c>
      <c r="BT82" s="11">
        <v>409.13479949878274</v>
      </c>
      <c r="BU82" s="11">
        <v>-411.89835536243612</v>
      </c>
      <c r="BV82" s="11">
        <v>-1.287764637</v>
      </c>
      <c r="BW82" s="11">
        <v>-30.660982690000001</v>
      </c>
      <c r="BX82" s="11">
        <v>139.524312409</v>
      </c>
      <c r="BY82" s="11">
        <v>-18.368042330999998</v>
      </c>
      <c r="BZ82" s="11">
        <v>-253.538022399</v>
      </c>
      <c r="CA82" s="11">
        <v>-485.94248786599996</v>
      </c>
      <c r="CB82" s="11">
        <v>154.65492788</v>
      </c>
      <c r="CC82" s="11">
        <v>-19.404089800999998</v>
      </c>
      <c r="CD82" s="11">
        <v>82.241294791000001</v>
      </c>
      <c r="CE82" s="11">
        <v>-90.209953036000002</v>
      </c>
      <c r="CF82" s="11">
        <v>-608.61387248699998</v>
      </c>
      <c r="CG82" s="11">
        <v>-280.54689562800002</v>
      </c>
      <c r="CH82" s="11">
        <v>-0.81307957799999997</v>
      </c>
      <c r="CI82" s="11">
        <v>-112.103914078</v>
      </c>
      <c r="CJ82" s="11">
        <v>-89.868756753999989</v>
      </c>
      <c r="CK82" s="11">
        <v>478.70201381599935</v>
      </c>
      <c r="CL82" s="11">
        <v>200.45361117800067</v>
      </c>
      <c r="CM82" s="11">
        <v>191.67916986099999</v>
      </c>
      <c r="CN82" s="11">
        <v>492.95165166100003</v>
      </c>
      <c r="CO82" s="11">
        <v>51.796910971999999</v>
      </c>
      <c r="CP82" s="11">
        <v>74.589977951000037</v>
      </c>
      <c r="CQ82" s="11">
        <v>253.6968793930003</v>
      </c>
      <c r="CR82" s="11">
        <v>223.89745510299906</v>
      </c>
      <c r="CS82" s="11">
        <v>87.917379564000854</v>
      </c>
      <c r="CT82" s="11">
        <v>-0.16212985399999999</v>
      </c>
      <c r="CU82" s="11">
        <v>122.80305293499981</v>
      </c>
      <c r="CV82" s="11">
        <v>-15.560324326000053</v>
      </c>
      <c r="CW82" s="11">
        <v>226.72847989700062</v>
      </c>
      <c r="CX82" s="11">
        <v>-319.71947736100009</v>
      </c>
      <c r="CY82" s="11">
        <v>-182.23683471800098</v>
      </c>
      <c r="CZ82" s="11">
        <v>-18.33813958899924</v>
      </c>
      <c r="DA82" s="11">
        <v>-487.50679729300026</v>
      </c>
      <c r="DB82" s="11">
        <v>84.502090647000074</v>
      </c>
      <c r="DC82" s="11">
        <v>-211.91146526400078</v>
      </c>
      <c r="DD82" s="11">
        <v>-89.078985344999751</v>
      </c>
      <c r="DE82" s="11">
        <v>-316.91452564999986</v>
      </c>
      <c r="DF82" s="11">
        <v>-5.6514644989999994</v>
      </c>
      <c r="DG82" s="11">
        <v>105.69974037399889</v>
      </c>
      <c r="DH82" s="11">
        <v>460.71958852100045</v>
      </c>
      <c r="DI82" s="11">
        <v>-257.22638984699921</v>
      </c>
      <c r="DJ82" s="11">
        <v>-99.960209877000651</v>
      </c>
      <c r="DK82" s="11">
        <v>-98.665894615999278</v>
      </c>
      <c r="DL82" s="11">
        <v>227.60186989199985</v>
      </c>
      <c r="DM82" s="11">
        <v>-399.96518437000026</v>
      </c>
      <c r="DN82" s="11">
        <v>389.53371406599996</v>
      </c>
      <c r="DO82" s="11">
        <v>-347.48842444600155</v>
      </c>
      <c r="DP82" s="11">
        <v>-513.72516608700016</v>
      </c>
      <c r="DQ82" s="11">
        <v>3639.2176673160011</v>
      </c>
      <c r="DR82" s="11">
        <v>-5.8430156069999999</v>
      </c>
      <c r="DS82" s="11">
        <v>-523.06873073399925</v>
      </c>
      <c r="DT82" s="11">
        <v>446.95481253599979</v>
      </c>
      <c r="DU82" s="11">
        <v>-447.9240533920007</v>
      </c>
      <c r="DV82" s="11">
        <v>314.60343373500018</v>
      </c>
      <c r="DW82" s="11">
        <v>-174.87505097400009</v>
      </c>
      <c r="DX82" s="11">
        <v>304.89349219200102</v>
      </c>
      <c r="DY82" s="11">
        <v>-97.129767166001898</v>
      </c>
      <c r="DZ82" s="11">
        <v>-175.39834251499838</v>
      </c>
      <c r="EA82" s="11">
        <v>-292.69562148300201</v>
      </c>
      <c r="EB82" s="11">
        <v>313.93589750200039</v>
      </c>
      <c r="EC82" s="11">
        <v>-59.626853573998389</v>
      </c>
      <c r="ED82" s="11">
        <v>60.933831718</v>
      </c>
      <c r="EE82" s="11">
        <v>-504.6926191150007</v>
      </c>
      <c r="EF82" s="11">
        <v>-211.30938951199943</v>
      </c>
      <c r="EG82" s="11">
        <v>142.33172921699969</v>
      </c>
      <c r="EH82" s="11">
        <v>-611.10143250599958</v>
      </c>
      <c r="EI82" s="11">
        <v>-964.42357168000126</v>
      </c>
      <c r="EJ82" s="11">
        <v>494.88195525100002</v>
      </c>
      <c r="EK82" s="11">
        <v>5.8370535730002509</v>
      </c>
      <c r="EL82" s="11">
        <v>902.30099560000076</v>
      </c>
      <c r="EM82" s="11">
        <v>-429.54457617800142</v>
      </c>
      <c r="EN82" s="11">
        <v>172.92547301100092</v>
      </c>
      <c r="EO82" s="11">
        <v>303.04156004399965</v>
      </c>
      <c r="EP82" s="11">
        <v>165.60317110735704</v>
      </c>
      <c r="EQ82" s="11">
        <v>-251.55380741911739</v>
      </c>
      <c r="ER82" s="11">
        <v>-514.62454893444669</v>
      </c>
      <c r="ES82" s="11">
        <v>1413.1935413924489</v>
      </c>
      <c r="ET82" s="11">
        <v>639.41094449128718</v>
      </c>
      <c r="EU82" s="11">
        <v>140.72722479151167</v>
      </c>
      <c r="EV82" s="11">
        <v>-365.0106620435397</v>
      </c>
      <c r="EW82" s="11">
        <v>-325.84864068740723</v>
      </c>
      <c r="EX82" s="11">
        <v>-110.61968556472434</v>
      </c>
      <c r="EY82" s="11">
        <v>-123.42343145307991</v>
      </c>
      <c r="EZ82" s="11">
        <v>81.814711650690683</v>
      </c>
      <c r="FA82" s="11">
        <v>-474.69899872546932</v>
      </c>
      <c r="FB82" s="11">
        <v>2.9460292339428613</v>
      </c>
      <c r="FC82" s="11">
        <v>-648.99779514721649</v>
      </c>
      <c r="FD82" s="11">
        <v>2782.2777393194128</v>
      </c>
      <c r="FE82" s="11">
        <v>-26.560892439307512</v>
      </c>
      <c r="FF82" s="11">
        <v>181.22842147439766</v>
      </c>
      <c r="FG82" s="11">
        <v>-895.71869659265678</v>
      </c>
      <c r="FH82" s="11">
        <v>-213.49953969656221</v>
      </c>
      <c r="FI82" s="11">
        <v>-177.25248418724749</v>
      </c>
      <c r="FJ82" s="11">
        <v>3.9144865740000001</v>
      </c>
      <c r="FK82" s="11">
        <v>4.0773470890000008</v>
      </c>
      <c r="FL82" s="11">
        <v>6.6688344329999998</v>
      </c>
      <c r="FM82" s="11">
        <v>148.04797949599998</v>
      </c>
      <c r="FN82" s="11">
        <v>-431.8327142949168</v>
      </c>
      <c r="FO82" s="11">
        <v>-675.27756810179244</v>
      </c>
      <c r="FP82" s="11">
        <v>2472.8614334204563</v>
      </c>
      <c r="FQ82" s="11">
        <v>-451.06178444554763</v>
      </c>
      <c r="FR82" s="11">
        <v>751.54178382891848</v>
      </c>
      <c r="FS82" s="11">
        <v>163.89526698804548</v>
      </c>
      <c r="FT82" s="11">
        <v>134.26018143078232</v>
      </c>
      <c r="FU82" s="11">
        <v>-84.192753156064171</v>
      </c>
      <c r="FV82" s="11">
        <v>194.8124067618146</v>
      </c>
      <c r="FW82" s="11">
        <v>-180.44974189044848</v>
      </c>
      <c r="FX82" s="11">
        <v>546.32793275661538</v>
      </c>
      <c r="FY82" s="11">
        <v>-1422.2336672820293</v>
      </c>
      <c r="FZ82" s="11">
        <v>-119.55913755403709</v>
      </c>
      <c r="GA82" s="11">
        <v>-568.85864377838129</v>
      </c>
      <c r="GB82" s="6">
        <v>2727.0695052573355</v>
      </c>
      <c r="GC82" s="6">
        <v>512.48785070360441</v>
      </c>
      <c r="GD82" s="6">
        <v>-397.37336007662208</v>
      </c>
      <c r="GE82" s="6">
        <v>76.697053163324028</v>
      </c>
      <c r="GF82" s="6">
        <v>261.74838245937536</v>
      </c>
      <c r="GG82" s="6">
        <v>-448.00398911473707</v>
      </c>
      <c r="GH82" s="6">
        <v>203.05644119199999</v>
      </c>
      <c r="GI82" s="6">
        <v>63.631272240999998</v>
      </c>
      <c r="GJ82" s="6">
        <v>200.020666052</v>
      </c>
      <c r="GK82" s="6">
        <v>14.501970217000002</v>
      </c>
      <c r="GL82" s="7">
        <v>252.04210729598248</v>
      </c>
      <c r="GM82" s="7">
        <v>2945.4921108778226</v>
      </c>
      <c r="GN82" s="7">
        <v>-351.6457761475146</v>
      </c>
      <c r="GO82" s="7">
        <v>-203.17881818133529</v>
      </c>
      <c r="GP82" s="7">
        <v>-216.71122772283232</v>
      </c>
      <c r="GQ82" s="7">
        <v>-657.34216596689816</v>
      </c>
      <c r="GR82" s="7">
        <v>-265.80683335795453</v>
      </c>
      <c r="GS82" s="7">
        <v>-493.29476197192042</v>
      </c>
      <c r="GT82" s="7">
        <v>-331.66584404301341</v>
      </c>
      <c r="GU82" s="7">
        <v>569.82314330622046</v>
      </c>
      <c r="GV82" s="7">
        <v>306.01359433399398</v>
      </c>
      <c r="GW82" s="7">
        <v>-1848.3869976367844</v>
      </c>
      <c r="GX82" s="158">
        <v>3265.1092217005939</v>
      </c>
      <c r="GY82" s="158">
        <v>332.63781257375592</v>
      </c>
      <c r="GZ82" s="158">
        <v>2747.2876135053912</v>
      </c>
      <c r="HA82" s="158">
        <v>5780.6440161487126</v>
      </c>
      <c r="HB82" s="158">
        <v>-1472.5118649612907</v>
      </c>
      <c r="HC82" s="158">
        <v>-566.98698193820314</v>
      </c>
      <c r="HD82" s="158">
        <v>-1617.8525709465098</v>
      </c>
      <c r="HE82" s="158">
        <v>-1106.310041272943</v>
      </c>
      <c r="HF82" s="158">
        <v>-298.84944257130536</v>
      </c>
      <c r="HG82" s="158">
        <v>-281.7899586716909</v>
      </c>
      <c r="HH82" s="158">
        <v>-366.72505644377657</v>
      </c>
      <c r="HI82" s="158">
        <v>324.26417011684805</v>
      </c>
      <c r="HJ82" s="163">
        <v>3433.1500896124794</v>
      </c>
      <c r="HK82" s="163">
        <v>-449.99490536915198</v>
      </c>
      <c r="HL82" s="163">
        <v>-1337.6371232462775</v>
      </c>
      <c r="HM82" s="163">
        <v>624.69097851008917</v>
      </c>
      <c r="HN82" s="163">
        <v>62.865987360629966</v>
      </c>
      <c r="HO82" s="163">
        <v>203.75903081913569</v>
      </c>
      <c r="HP82" s="163">
        <v>186.12085610654944</v>
      </c>
      <c r="HQ82" s="163">
        <v>-901.72490927566446</v>
      </c>
      <c r="HR82" s="163">
        <v>-580.75825553873096</v>
      </c>
      <c r="HS82" s="163">
        <v>578.47406340663656</v>
      </c>
      <c r="HT82" s="163">
        <v>1547.1819274457814</v>
      </c>
      <c r="HU82" s="163">
        <v>-1896.4000410956496</v>
      </c>
      <c r="HV82" s="163">
        <v>1029.8677917933881</v>
      </c>
      <c r="HW82" s="163">
        <v>1248.8458354875102</v>
      </c>
      <c r="HX82" s="163">
        <v>-1076.5904365615702</v>
      </c>
      <c r="HY82" s="163">
        <v>184.8064157339748</v>
      </c>
      <c r="HZ82" s="163">
        <v>2073.3753530151839</v>
      </c>
      <c r="IA82" s="163">
        <v>-329.06301537710061</v>
      </c>
      <c r="IB82" s="163">
        <v>45.372041049668773</v>
      </c>
      <c r="IC82" s="163">
        <v>-418.26394490303596</v>
      </c>
      <c r="ID82" s="163">
        <v>1029.9176726785681</v>
      </c>
      <c r="IE82" s="163">
        <v>1238.8438406987202</v>
      </c>
      <c r="IF82" s="163">
        <v>-915.712402647369</v>
      </c>
      <c r="IG82" s="163">
        <v>-2408.9767489584569</v>
      </c>
      <c r="IH82" s="158">
        <v>47.742805617724223</v>
      </c>
      <c r="II82" s="158">
        <v>-575.5391866699033</v>
      </c>
      <c r="IJ82" s="158">
        <v>-783.67654629411527</v>
      </c>
      <c r="IK82" s="158">
        <v>-201.33626098299999</v>
      </c>
      <c r="IL82" s="158">
        <v>-2.440104931</v>
      </c>
      <c r="IM82" s="158">
        <v>116.2501639</v>
      </c>
      <c r="IN82" s="158">
        <v>363.61087970900007</v>
      </c>
      <c r="IO82" s="158"/>
      <c r="IP82" s="158"/>
      <c r="IQ82" s="158"/>
      <c r="IR82" s="158"/>
      <c r="IS82" s="158"/>
    </row>
    <row r="83" spans="1:253" x14ac:dyDescent="0.25">
      <c r="A83" s="13" t="s">
        <v>57</v>
      </c>
      <c r="B83" s="14">
        <v>60.901114898000003</v>
      </c>
      <c r="C83" s="14">
        <v>59.909507734000002</v>
      </c>
      <c r="D83" s="14">
        <v>-53.414181331999998</v>
      </c>
      <c r="E83" s="14">
        <v>-75.484996041999992</v>
      </c>
      <c r="F83" s="14">
        <v>-97.877275433999998</v>
      </c>
      <c r="G83" s="14">
        <v>17.032486074999998</v>
      </c>
      <c r="H83" s="14">
        <v>-41.123643770999998</v>
      </c>
      <c r="I83" s="14">
        <v>53.958562941000004</v>
      </c>
      <c r="J83" s="14">
        <v>112.92299386099999</v>
      </c>
      <c r="K83" s="14">
        <v>146.10905106000001</v>
      </c>
      <c r="L83" s="14">
        <v>70.336273978999998</v>
      </c>
      <c r="M83" s="14">
        <v>47.937750424000001</v>
      </c>
      <c r="N83" s="14">
        <v>-73.015062244000006</v>
      </c>
      <c r="O83" s="14">
        <v>-125.541879361</v>
      </c>
      <c r="P83" s="14">
        <v>50.338210992999997</v>
      </c>
      <c r="Q83" s="14">
        <v>61.493775091999993</v>
      </c>
      <c r="R83" s="14">
        <v>247.696654142</v>
      </c>
      <c r="S83" s="14">
        <v>-95.388339310999996</v>
      </c>
      <c r="T83" s="14">
        <v>135.79103895100002</v>
      </c>
      <c r="U83" s="14">
        <v>165.17124002</v>
      </c>
      <c r="V83" s="14">
        <v>124.855582656</v>
      </c>
      <c r="W83" s="14">
        <v>67.011477299999996</v>
      </c>
      <c r="X83" s="14">
        <v>-31.127448889</v>
      </c>
      <c r="Y83" s="14">
        <v>-443.44301780199999</v>
      </c>
      <c r="Z83" s="14">
        <v>156.15112675161532</v>
      </c>
      <c r="AA83" s="14">
        <v>-30.469320927919423</v>
      </c>
      <c r="AB83" s="14">
        <v>57.567274783593305</v>
      </c>
      <c r="AC83" s="14">
        <v>168.27590575955372</v>
      </c>
      <c r="AD83" s="14">
        <v>52.175551164582721</v>
      </c>
      <c r="AE83" s="14">
        <v>-24.976748867987954</v>
      </c>
      <c r="AF83" s="14">
        <v>50.051557254019791</v>
      </c>
      <c r="AG83" s="14">
        <v>-41.166236566964798</v>
      </c>
      <c r="AH83" s="14">
        <v>111.11757547542105</v>
      </c>
      <c r="AI83" s="14">
        <v>105.14541769968849</v>
      </c>
      <c r="AJ83" s="14">
        <v>-156.25923898256775</v>
      </c>
      <c r="AK83" s="14">
        <v>-326.09042983799344</v>
      </c>
      <c r="AL83" s="14">
        <v>121.42637135391696</v>
      </c>
      <c r="AM83" s="14">
        <v>7.3877224376704662</v>
      </c>
      <c r="AN83" s="14">
        <v>-10.721002240968202</v>
      </c>
      <c r="AO83" s="14">
        <v>130.50550570272173</v>
      </c>
      <c r="AP83" s="14">
        <v>282.78218673682585</v>
      </c>
      <c r="AQ83" s="14">
        <v>-39.524256922739148</v>
      </c>
      <c r="AR83" s="14">
        <v>-104.14256322923603</v>
      </c>
      <c r="AS83" s="14">
        <v>-33.271788872619787</v>
      </c>
      <c r="AT83" s="14">
        <v>217.68138982543334</v>
      </c>
      <c r="AU83" s="14">
        <v>1.6985824134301952</v>
      </c>
      <c r="AV83" s="14">
        <v>243.57525522060223</v>
      </c>
      <c r="AW83" s="14">
        <v>-333.15387542796299</v>
      </c>
      <c r="AX83" s="14">
        <v>-61.151139638444832</v>
      </c>
      <c r="AY83" s="14">
        <v>-154.84497997231574</v>
      </c>
      <c r="AZ83" s="14">
        <v>263.98239939758685</v>
      </c>
      <c r="BA83" s="14">
        <v>156.97250008029701</v>
      </c>
      <c r="BB83" s="14">
        <v>364.14219888809225</v>
      </c>
      <c r="BC83" s="14">
        <v>28.769468592682507</v>
      </c>
      <c r="BD83" s="14">
        <v>64.398173126443581</v>
      </c>
      <c r="BE83" s="14">
        <v>23.983468320725489</v>
      </c>
      <c r="BF83" s="14">
        <v>0.50892027023970998</v>
      </c>
      <c r="BG83" s="14">
        <v>125.91074426091247</v>
      </c>
      <c r="BH83" s="14">
        <v>410.83611715529474</v>
      </c>
      <c r="BI83" s="14">
        <v>-291.19877937510171</v>
      </c>
      <c r="BJ83" s="14">
        <v>60.373985201711278</v>
      </c>
      <c r="BK83" s="14">
        <v>-49.787054656317679</v>
      </c>
      <c r="BL83" s="14">
        <v>36.955862381869615</v>
      </c>
      <c r="BM83" s="14">
        <v>133.44506498781729</v>
      </c>
      <c r="BN83" s="14">
        <v>339.9589035179024</v>
      </c>
      <c r="BO83" s="14">
        <v>99.282216640245721</v>
      </c>
      <c r="BP83" s="14">
        <v>163.82233888803805</v>
      </c>
      <c r="BQ83" s="14">
        <v>202.07118898032317</v>
      </c>
      <c r="BR83" s="14">
        <v>263.85468559849255</v>
      </c>
      <c r="BS83" s="14">
        <v>92.080244786072612</v>
      </c>
      <c r="BT83" s="14">
        <v>409.13479949878274</v>
      </c>
      <c r="BU83" s="14">
        <v>-411.89835536243612</v>
      </c>
      <c r="BV83" s="14">
        <v>-1.287764637</v>
      </c>
      <c r="BW83" s="14">
        <v>-30.660982690000001</v>
      </c>
      <c r="BX83" s="14">
        <v>139.524312409</v>
      </c>
      <c r="BY83" s="14">
        <v>-18.368042330999998</v>
      </c>
      <c r="BZ83" s="14">
        <v>-253.538022399</v>
      </c>
      <c r="CA83" s="14">
        <v>-485.94248786599996</v>
      </c>
      <c r="CB83" s="14">
        <v>154.65492788</v>
      </c>
      <c r="CC83" s="14">
        <v>-19.404089800999998</v>
      </c>
      <c r="CD83" s="14">
        <v>82.241294791000001</v>
      </c>
      <c r="CE83" s="14">
        <v>-90.209953036000002</v>
      </c>
      <c r="CF83" s="14">
        <v>-608.61387248699998</v>
      </c>
      <c r="CG83" s="14">
        <v>-280.54689562800002</v>
      </c>
      <c r="CH83" s="14">
        <v>-0.81307957799999997</v>
      </c>
      <c r="CI83" s="14">
        <v>-112.103914078</v>
      </c>
      <c r="CJ83" s="14">
        <v>-89.868756753999989</v>
      </c>
      <c r="CK83" s="14">
        <v>478.70201381599935</v>
      </c>
      <c r="CL83" s="14">
        <v>200.45361117800067</v>
      </c>
      <c r="CM83" s="14">
        <v>191.67916986099999</v>
      </c>
      <c r="CN83" s="14">
        <v>492.95165166100003</v>
      </c>
      <c r="CO83" s="14">
        <v>51.796910971999999</v>
      </c>
      <c r="CP83" s="14">
        <v>74.589977951000037</v>
      </c>
      <c r="CQ83" s="14">
        <v>253.6968793930003</v>
      </c>
      <c r="CR83" s="14">
        <v>223.89745510299906</v>
      </c>
      <c r="CS83" s="14">
        <v>87.917379564000854</v>
      </c>
      <c r="CT83" s="14">
        <v>-0.16212985399999999</v>
      </c>
      <c r="CU83" s="14">
        <v>122.80305293499981</v>
      </c>
      <c r="CV83" s="14">
        <v>-15.560324326000053</v>
      </c>
      <c r="CW83" s="14">
        <v>226.72847989700062</v>
      </c>
      <c r="CX83" s="14">
        <v>-319.71947736100009</v>
      </c>
      <c r="CY83" s="14">
        <v>-182.23683471800098</v>
      </c>
      <c r="CZ83" s="14">
        <v>-18.33813958899924</v>
      </c>
      <c r="DA83" s="14">
        <v>-487.50679729300026</v>
      </c>
      <c r="DB83" s="14">
        <v>84.502090647000074</v>
      </c>
      <c r="DC83" s="14">
        <v>-211.91146526400078</v>
      </c>
      <c r="DD83" s="14">
        <v>-89.078985344999751</v>
      </c>
      <c r="DE83" s="14">
        <v>-316.91452564999986</v>
      </c>
      <c r="DF83" s="14">
        <v>-5.6514644989999994</v>
      </c>
      <c r="DG83" s="14">
        <v>105.69974037399889</v>
      </c>
      <c r="DH83" s="14">
        <v>460.71958852100045</v>
      </c>
      <c r="DI83" s="14">
        <v>-257.22638984699921</v>
      </c>
      <c r="DJ83" s="14">
        <v>-99.960209877000651</v>
      </c>
      <c r="DK83" s="14">
        <v>-98.665894615999278</v>
      </c>
      <c r="DL83" s="14">
        <v>227.60186989199985</v>
      </c>
      <c r="DM83" s="14">
        <v>-399.96518437000026</v>
      </c>
      <c r="DN83" s="14">
        <v>389.53371406599996</v>
      </c>
      <c r="DO83" s="14">
        <v>-347.48842444600155</v>
      </c>
      <c r="DP83" s="14">
        <v>-513.72516608700016</v>
      </c>
      <c r="DQ83" s="14">
        <v>3639.2176673160011</v>
      </c>
      <c r="DR83" s="14">
        <v>-5.8430156069999999</v>
      </c>
      <c r="DS83" s="14">
        <v>-523.06873073399925</v>
      </c>
      <c r="DT83" s="14">
        <v>446.95481253599979</v>
      </c>
      <c r="DU83" s="14">
        <v>-447.9240533920007</v>
      </c>
      <c r="DV83" s="14">
        <v>314.60343373500018</v>
      </c>
      <c r="DW83" s="14">
        <v>-174.87505097400009</v>
      </c>
      <c r="DX83" s="14">
        <v>304.89349219200102</v>
      </c>
      <c r="DY83" s="14">
        <v>-97.129767166001898</v>
      </c>
      <c r="DZ83" s="14">
        <v>-175.39834251499838</v>
      </c>
      <c r="EA83" s="14">
        <v>-292.69562148300201</v>
      </c>
      <c r="EB83" s="14">
        <v>313.93589750200039</v>
      </c>
      <c r="EC83" s="14">
        <v>-59.626853573998389</v>
      </c>
      <c r="ED83" s="14">
        <v>60.933831718</v>
      </c>
      <c r="EE83" s="14">
        <v>-504.6926191150007</v>
      </c>
      <c r="EF83" s="14">
        <v>-211.30938951199943</v>
      </c>
      <c r="EG83" s="14">
        <v>142.33172921699969</v>
      </c>
      <c r="EH83" s="14">
        <v>-611.10143250599958</v>
      </c>
      <c r="EI83" s="14">
        <v>-964.42357168000126</v>
      </c>
      <c r="EJ83" s="14">
        <v>494.88195525100002</v>
      </c>
      <c r="EK83" s="14">
        <v>5.8370535730002509</v>
      </c>
      <c r="EL83" s="14">
        <v>902.30099560000076</v>
      </c>
      <c r="EM83" s="14">
        <v>-429.54457617800142</v>
      </c>
      <c r="EN83" s="14">
        <v>172.92547301100092</v>
      </c>
      <c r="EO83" s="14">
        <v>303.04156004399965</v>
      </c>
      <c r="EP83" s="14">
        <v>165.60317110735704</v>
      </c>
      <c r="EQ83" s="14">
        <v>-251.55380741911739</v>
      </c>
      <c r="ER83" s="14">
        <v>-514.62454893444669</v>
      </c>
      <c r="ES83" s="14">
        <v>1413.1935413924489</v>
      </c>
      <c r="ET83" s="14">
        <v>639.41094449128718</v>
      </c>
      <c r="EU83" s="14">
        <v>140.72722479151167</v>
      </c>
      <c r="EV83" s="14">
        <v>-365.0106620435397</v>
      </c>
      <c r="EW83" s="14">
        <v>-325.84864068740723</v>
      </c>
      <c r="EX83" s="14">
        <v>-110.61968556472434</v>
      </c>
      <c r="EY83" s="14">
        <v>-123.42343145307991</v>
      </c>
      <c r="EZ83" s="14">
        <v>81.814711650690683</v>
      </c>
      <c r="FA83" s="14">
        <v>-474.69899872546932</v>
      </c>
      <c r="FB83" s="14">
        <v>2.9460292339428613</v>
      </c>
      <c r="FC83" s="14">
        <v>-648.99779514721649</v>
      </c>
      <c r="FD83" s="14">
        <v>2782.2777393194128</v>
      </c>
      <c r="FE83" s="14">
        <v>-26.560892439307512</v>
      </c>
      <c r="FF83" s="14">
        <v>181.22842147439766</v>
      </c>
      <c r="FG83" s="14">
        <v>-895.71869659265678</v>
      </c>
      <c r="FH83" s="14">
        <v>-213.49953969656221</v>
      </c>
      <c r="FI83" s="14">
        <v>-177.25248418724749</v>
      </c>
      <c r="FJ83" s="14">
        <v>3.9144865740000001</v>
      </c>
      <c r="FK83" s="14">
        <v>4.0773470890000008</v>
      </c>
      <c r="FL83" s="14">
        <v>6.6688344329999998</v>
      </c>
      <c r="FM83" s="14">
        <v>148.04797949599998</v>
      </c>
      <c r="FN83" s="14">
        <v>-431.8327142949168</v>
      </c>
      <c r="FO83" s="14">
        <v>-675.27756810179244</v>
      </c>
      <c r="FP83" s="14">
        <v>2472.8614334204563</v>
      </c>
      <c r="FQ83" s="14">
        <v>-451.06178444554763</v>
      </c>
      <c r="FR83" s="14">
        <v>751.54178382891848</v>
      </c>
      <c r="FS83" s="14">
        <v>163.89526698804548</v>
      </c>
      <c r="FT83" s="14">
        <v>134.26018143078232</v>
      </c>
      <c r="FU83" s="14">
        <v>-84.192753156064171</v>
      </c>
      <c r="FV83" s="14">
        <v>194.8124067618146</v>
      </c>
      <c r="FW83" s="14">
        <v>-180.44974189044848</v>
      </c>
      <c r="FX83" s="14">
        <v>546.32793275661538</v>
      </c>
      <c r="FY83" s="14">
        <v>-1422.2336672820293</v>
      </c>
      <c r="FZ83" s="14">
        <v>-119.55913755403709</v>
      </c>
      <c r="GA83" s="14">
        <v>-568.85864377838129</v>
      </c>
      <c r="GB83" s="6">
        <v>2727.0695052573355</v>
      </c>
      <c r="GC83" s="6">
        <v>512.48785070360441</v>
      </c>
      <c r="GD83" s="6">
        <v>-397.37336007662208</v>
      </c>
      <c r="GE83" s="6">
        <v>76.697053163324028</v>
      </c>
      <c r="GF83" s="6">
        <v>261.74838245937536</v>
      </c>
      <c r="GG83" s="6">
        <v>-448.00398911473707</v>
      </c>
      <c r="GH83" s="6">
        <v>203.05644119199999</v>
      </c>
      <c r="GI83" s="6">
        <v>63.631272240999998</v>
      </c>
      <c r="GJ83" s="6">
        <v>200.020666052</v>
      </c>
      <c r="GK83" s="6">
        <v>14.501970217000002</v>
      </c>
      <c r="GL83" s="7">
        <v>252.04210729598248</v>
      </c>
      <c r="GM83" s="7">
        <v>2945.4921108778226</v>
      </c>
      <c r="GN83" s="7">
        <v>-351.6457761475146</v>
      </c>
      <c r="GO83" s="7">
        <v>-203.17881818133529</v>
      </c>
      <c r="GP83" s="7">
        <v>-216.71122772283232</v>
      </c>
      <c r="GQ83" s="7">
        <v>-657.34216596689816</v>
      </c>
      <c r="GR83" s="7">
        <v>-265.80683335795453</v>
      </c>
      <c r="GS83" s="7">
        <v>-493.29476197192042</v>
      </c>
      <c r="GT83" s="7">
        <v>-331.66584404301341</v>
      </c>
      <c r="GU83" s="7">
        <v>569.82314330622046</v>
      </c>
      <c r="GV83" s="7">
        <v>306.01359433399398</v>
      </c>
      <c r="GW83" s="7">
        <v>-1848.3869976367844</v>
      </c>
      <c r="GX83" s="158">
        <v>3265.1092217005939</v>
      </c>
      <c r="GY83" s="158">
        <v>332.63781257375592</v>
      </c>
      <c r="GZ83" s="158">
        <v>2747.2876135053912</v>
      </c>
      <c r="HA83" s="158">
        <v>5780.6440161487126</v>
      </c>
      <c r="HB83" s="158">
        <v>-1472.5118649612907</v>
      </c>
      <c r="HC83" s="158">
        <v>-566.98698193820314</v>
      </c>
      <c r="HD83" s="158">
        <v>-1617.8525709465098</v>
      </c>
      <c r="HE83" s="158">
        <v>-1106.310041272943</v>
      </c>
      <c r="HF83" s="158">
        <v>-298.84944257130536</v>
      </c>
      <c r="HG83" s="158">
        <v>-281.7899586716909</v>
      </c>
      <c r="HH83" s="158">
        <v>-366.72505644377657</v>
      </c>
      <c r="HI83" s="158">
        <v>324.26417011684805</v>
      </c>
      <c r="HJ83" s="163">
        <v>3433.1500896124794</v>
      </c>
      <c r="HK83" s="163">
        <v>-449.99490536915198</v>
      </c>
      <c r="HL83" s="163">
        <v>-1337.6371232462775</v>
      </c>
      <c r="HM83" s="163">
        <v>624.69097851008917</v>
      </c>
      <c r="HN83" s="163">
        <v>62.865987360629966</v>
      </c>
      <c r="HO83" s="163">
        <v>203.75903081913569</v>
      </c>
      <c r="HP83" s="163">
        <v>186.12085610654944</v>
      </c>
      <c r="HQ83" s="163">
        <v>-901.72490927566446</v>
      </c>
      <c r="HR83" s="163">
        <v>-580.75825553873096</v>
      </c>
      <c r="HS83" s="163">
        <v>578.47406340663656</v>
      </c>
      <c r="HT83" s="163">
        <v>1547.1819274457814</v>
      </c>
      <c r="HU83" s="163">
        <v>-1896.4000410956496</v>
      </c>
      <c r="HV83" s="163">
        <v>1029.8677917933881</v>
      </c>
      <c r="HW83" s="163">
        <v>1248.8458354875102</v>
      </c>
      <c r="HX83" s="163">
        <v>-1076.5904365615702</v>
      </c>
      <c r="HY83" s="163">
        <v>184.8064157339748</v>
      </c>
      <c r="HZ83" s="163">
        <v>2073.3753530151839</v>
      </c>
      <c r="IA83" s="163">
        <v>-329.06301537710061</v>
      </c>
      <c r="IB83" s="163">
        <v>45.372041049668773</v>
      </c>
      <c r="IC83" s="163">
        <v>-418.26394490303596</v>
      </c>
      <c r="ID83" s="163">
        <v>1029.9176726785681</v>
      </c>
      <c r="IE83" s="163">
        <v>1238.8438406987202</v>
      </c>
      <c r="IF83" s="163">
        <v>-915.712402647369</v>
      </c>
      <c r="IG83" s="163">
        <v>-2408.9767489584569</v>
      </c>
      <c r="IH83" s="158">
        <v>47.742805617724223</v>
      </c>
      <c r="II83" s="158">
        <v>-575.5391866699033</v>
      </c>
      <c r="IJ83" s="158">
        <v>-783.67654629411527</v>
      </c>
      <c r="IK83" s="158">
        <v>-201.33626098299999</v>
      </c>
      <c r="IL83" s="158">
        <v>-2.440104931</v>
      </c>
      <c r="IM83" s="158">
        <v>116.2501639</v>
      </c>
      <c r="IN83" s="158">
        <v>363.61087970900007</v>
      </c>
      <c r="IO83" s="158"/>
      <c r="IP83" s="158"/>
      <c r="IQ83" s="158"/>
      <c r="IR83" s="158"/>
      <c r="IS83" s="158"/>
    </row>
    <row r="84" spans="1:253" x14ac:dyDescent="0.25">
      <c r="A84" s="13" t="s">
        <v>58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158">
        <v>0</v>
      </c>
      <c r="GY84" s="158">
        <v>0</v>
      </c>
      <c r="GZ84" s="158">
        <v>0</v>
      </c>
      <c r="HA84" s="158">
        <v>0</v>
      </c>
      <c r="HB84" s="158">
        <v>0</v>
      </c>
      <c r="HC84" s="158">
        <v>0</v>
      </c>
      <c r="HD84" s="158">
        <v>0</v>
      </c>
      <c r="HE84" s="158">
        <v>0</v>
      </c>
      <c r="HF84" s="158">
        <v>0</v>
      </c>
      <c r="HG84" s="158">
        <v>0</v>
      </c>
      <c r="HH84" s="158">
        <v>0</v>
      </c>
      <c r="HI84" s="158">
        <v>0</v>
      </c>
      <c r="HJ84" s="163">
        <v>0</v>
      </c>
      <c r="HK84" s="163">
        <v>0</v>
      </c>
      <c r="HL84" s="163">
        <v>0</v>
      </c>
      <c r="HM84" s="163">
        <v>0</v>
      </c>
      <c r="HN84" s="163">
        <v>0</v>
      </c>
      <c r="HO84" s="163">
        <v>0</v>
      </c>
      <c r="HP84" s="163">
        <v>0</v>
      </c>
      <c r="HQ84" s="163">
        <v>0</v>
      </c>
      <c r="HR84" s="163">
        <v>0</v>
      </c>
      <c r="HS84" s="163">
        <v>0</v>
      </c>
      <c r="HT84" s="163">
        <v>0</v>
      </c>
      <c r="HU84" s="163">
        <v>0</v>
      </c>
      <c r="HV84" s="163">
        <v>0</v>
      </c>
      <c r="HW84" s="163">
        <v>0</v>
      </c>
      <c r="HX84" s="163">
        <v>0</v>
      </c>
      <c r="HY84" s="163">
        <v>0</v>
      </c>
      <c r="HZ84" s="163">
        <v>0</v>
      </c>
      <c r="IA84" s="163">
        <v>0</v>
      </c>
      <c r="IB84" s="163">
        <v>0</v>
      </c>
      <c r="IC84" s="163">
        <v>0</v>
      </c>
      <c r="ID84" s="163">
        <v>0</v>
      </c>
      <c r="IE84" s="163">
        <v>0</v>
      </c>
      <c r="IF84" s="163">
        <v>0</v>
      </c>
      <c r="IG84" s="163">
        <v>0</v>
      </c>
      <c r="IH84" s="158">
        <v>0</v>
      </c>
      <c r="II84" s="158">
        <v>0</v>
      </c>
      <c r="IJ84" s="158">
        <v>0</v>
      </c>
      <c r="IK84" s="158">
        <v>0</v>
      </c>
      <c r="IL84" s="158">
        <v>0</v>
      </c>
      <c r="IM84" s="158">
        <v>0</v>
      </c>
      <c r="IN84" s="158">
        <v>0</v>
      </c>
      <c r="IO84" s="158"/>
      <c r="IP84" s="158"/>
      <c r="IQ84" s="158"/>
      <c r="IR84" s="158"/>
      <c r="IS84" s="158"/>
    </row>
    <row r="85" spans="1:253" s="16" customFormat="1" ht="14.25" x14ac:dyDescent="0.2">
      <c r="A85" s="10" t="s">
        <v>59</v>
      </c>
      <c r="B85" s="11">
        <v>29.174172669999997</v>
      </c>
      <c r="C85" s="11">
        <v>-32.418818522999992</v>
      </c>
      <c r="D85" s="11">
        <v>3.3663115250000004</v>
      </c>
      <c r="E85" s="11">
        <v>-38.970502341999989</v>
      </c>
      <c r="F85" s="11">
        <v>-46.333394913999989</v>
      </c>
      <c r="G85" s="11">
        <v>163.35288553500004</v>
      </c>
      <c r="H85" s="11">
        <v>-8.1654851320000112</v>
      </c>
      <c r="I85" s="11">
        <v>-160.06278845599996</v>
      </c>
      <c r="J85" s="11">
        <v>-29.801822628999993</v>
      </c>
      <c r="K85" s="11">
        <v>127.15899083299999</v>
      </c>
      <c r="L85" s="11">
        <v>151.46851584400002</v>
      </c>
      <c r="M85" s="11">
        <v>220.07089700799997</v>
      </c>
      <c r="N85" s="11">
        <v>-72.862623985000027</v>
      </c>
      <c r="O85" s="11">
        <v>-161.74236878600004</v>
      </c>
      <c r="P85" s="11">
        <v>-201.48532472599996</v>
      </c>
      <c r="Q85" s="11">
        <v>48.053916889000007</v>
      </c>
      <c r="R85" s="11">
        <v>43.859518964000003</v>
      </c>
      <c r="S85" s="11">
        <v>-289.62054800899995</v>
      </c>
      <c r="T85" s="11">
        <v>85.360115478000012</v>
      </c>
      <c r="U85" s="11">
        <v>28.90099359500001</v>
      </c>
      <c r="V85" s="11">
        <v>-56.619962999999998</v>
      </c>
      <c r="W85" s="11">
        <v>178.09865083800003</v>
      </c>
      <c r="X85" s="11">
        <v>-116.60473416599999</v>
      </c>
      <c r="Y85" s="11">
        <v>-99.813731264000012</v>
      </c>
      <c r="Z85" s="11">
        <v>111.97341602299997</v>
      </c>
      <c r="AA85" s="11">
        <v>-135.03841794236502</v>
      </c>
      <c r="AB85" s="11">
        <v>-18.554867150999996</v>
      </c>
      <c r="AC85" s="11">
        <v>-119.36505682430001</v>
      </c>
      <c r="AD85" s="11">
        <v>7.02906770099999</v>
      </c>
      <c r="AE85" s="11">
        <v>-74.953864265000021</v>
      </c>
      <c r="AF85" s="11">
        <v>16.894706254999988</v>
      </c>
      <c r="AG85" s="11">
        <v>-159.65378553799999</v>
      </c>
      <c r="AH85" s="11">
        <v>29.174865102999998</v>
      </c>
      <c r="AI85" s="11">
        <v>-18.989203786000004</v>
      </c>
      <c r="AJ85" s="11">
        <v>36.793346054999994</v>
      </c>
      <c r="AK85" s="11">
        <v>52.312462261000007</v>
      </c>
      <c r="AL85" s="11">
        <v>-212.37474597840003</v>
      </c>
      <c r="AM85" s="11">
        <v>34.8796088</v>
      </c>
      <c r="AN85" s="11">
        <v>-62.318987383</v>
      </c>
      <c r="AO85" s="11">
        <v>-145.742021161</v>
      </c>
      <c r="AP85" s="11">
        <v>112.315827223</v>
      </c>
      <c r="AQ85" s="11">
        <v>108.40467220700002</v>
      </c>
      <c r="AR85" s="11">
        <v>-167.56726132099999</v>
      </c>
      <c r="AS85" s="11">
        <v>-28.059698525999998</v>
      </c>
      <c r="AT85" s="11">
        <v>50.381518386999993</v>
      </c>
      <c r="AU85" s="11">
        <v>-38.312090404000017</v>
      </c>
      <c r="AV85" s="11">
        <v>275.93242151699997</v>
      </c>
      <c r="AW85" s="11">
        <v>330.28797810699996</v>
      </c>
      <c r="AX85" s="11">
        <v>-63.539002980000006</v>
      </c>
      <c r="AY85" s="11">
        <v>-375.97903165600002</v>
      </c>
      <c r="AZ85" s="11">
        <v>-35.859035049999996</v>
      </c>
      <c r="BA85" s="11">
        <v>-58.078487172000003</v>
      </c>
      <c r="BB85" s="11">
        <v>76.159277873000008</v>
      </c>
      <c r="BC85" s="11">
        <v>7.6747703269999974</v>
      </c>
      <c r="BD85" s="11">
        <v>6.4754795630000075</v>
      </c>
      <c r="BE85" s="11">
        <v>-72.439445812000002</v>
      </c>
      <c r="BF85" s="11">
        <v>30.407534057999996</v>
      </c>
      <c r="BG85" s="11">
        <v>94.345818726999994</v>
      </c>
      <c r="BH85" s="11">
        <v>158.98401749600001</v>
      </c>
      <c r="BI85" s="11">
        <v>513.114374193</v>
      </c>
      <c r="BJ85" s="11">
        <v>-475.94185530600004</v>
      </c>
      <c r="BK85" s="11">
        <v>-209.39908313999999</v>
      </c>
      <c r="BL85" s="11">
        <v>-43.528302692000004</v>
      </c>
      <c r="BM85" s="11">
        <v>-93.966512539999997</v>
      </c>
      <c r="BN85" s="11">
        <v>35.770111364999998</v>
      </c>
      <c r="BO85" s="11">
        <v>-34.349368349000002</v>
      </c>
      <c r="BP85" s="11">
        <v>-36.742405428000012</v>
      </c>
      <c r="BQ85" s="11">
        <v>-27.064510752000018</v>
      </c>
      <c r="BR85" s="11">
        <v>43.127276261999995</v>
      </c>
      <c r="BS85" s="11">
        <v>-82.426543324000008</v>
      </c>
      <c r="BT85" s="11">
        <v>129.68707245100001</v>
      </c>
      <c r="BU85" s="11">
        <v>-3.7624643829999993</v>
      </c>
      <c r="BV85" s="11">
        <v>-458.380508561</v>
      </c>
      <c r="BW85" s="11">
        <v>76.234895115</v>
      </c>
      <c r="BX85" s="11">
        <v>-184.764696684</v>
      </c>
      <c r="BY85" s="11">
        <v>72.249248517999987</v>
      </c>
      <c r="BZ85" s="11">
        <v>330.81961166500002</v>
      </c>
      <c r="CA85" s="11">
        <v>-225.925691911</v>
      </c>
      <c r="CB85" s="11">
        <v>7.6184026949999968</v>
      </c>
      <c r="CC85" s="11">
        <v>-34.469216812000013</v>
      </c>
      <c r="CD85" s="11">
        <v>266.92592722299997</v>
      </c>
      <c r="CE85" s="11">
        <v>299.14407617699999</v>
      </c>
      <c r="CF85" s="11">
        <v>78.053586674999991</v>
      </c>
      <c r="CG85" s="11">
        <v>-699.4834878810002</v>
      </c>
      <c r="CH85" s="11">
        <v>-236.37288121300003</v>
      </c>
      <c r="CI85" s="11">
        <v>-72.23476534400001</v>
      </c>
      <c r="CJ85" s="11">
        <v>259.51857881300003</v>
      </c>
      <c r="CK85" s="11">
        <v>-197.72002207500003</v>
      </c>
      <c r="CL85" s="11">
        <v>45.214856805999986</v>
      </c>
      <c r="CM85" s="11">
        <v>-89.215182130000017</v>
      </c>
      <c r="CN85" s="11">
        <v>-5.2147834300000113</v>
      </c>
      <c r="CO85" s="11">
        <v>-94.192411147000001</v>
      </c>
      <c r="CP85" s="11">
        <v>-168.84945513400001</v>
      </c>
      <c r="CQ85" s="11">
        <v>97.343734237999996</v>
      </c>
      <c r="CR85" s="11">
        <v>-490.18597921899999</v>
      </c>
      <c r="CS85" s="11">
        <v>207.63612642799995</v>
      </c>
      <c r="CT85" s="11">
        <v>-447.62242736600001</v>
      </c>
      <c r="CU85" s="11">
        <v>-107.30614227800001</v>
      </c>
      <c r="CV85" s="11">
        <v>-222.65626485600001</v>
      </c>
      <c r="CW85" s="11">
        <v>-104.34147810900001</v>
      </c>
      <c r="CX85" s="11">
        <v>-247.98416081300002</v>
      </c>
      <c r="CY85" s="11">
        <v>114.482900325</v>
      </c>
      <c r="CZ85" s="11">
        <v>-18.912598191000001</v>
      </c>
      <c r="DA85" s="11">
        <v>-137.06595679100002</v>
      </c>
      <c r="DB85" s="11">
        <v>-29.787447399999998</v>
      </c>
      <c r="DC85" s="11">
        <v>-59.826327294000002</v>
      </c>
      <c r="DD85" s="11">
        <v>-59.87111187</v>
      </c>
      <c r="DE85" s="11">
        <v>-693.00577232500007</v>
      </c>
      <c r="DF85" s="11">
        <v>-433.04246017700001</v>
      </c>
      <c r="DG85" s="11">
        <v>-132.588106321</v>
      </c>
      <c r="DH85" s="11">
        <v>225.47936757199997</v>
      </c>
      <c r="DI85" s="11">
        <v>-162.13484361499999</v>
      </c>
      <c r="DJ85" s="11">
        <v>-35.44955026300002</v>
      </c>
      <c r="DK85" s="11">
        <v>-63.169391234000003</v>
      </c>
      <c r="DL85" s="11">
        <v>100.548198633</v>
      </c>
      <c r="DM85" s="11">
        <v>20.977521802000005</v>
      </c>
      <c r="DN85" s="11">
        <v>112.03686700899999</v>
      </c>
      <c r="DO85" s="11">
        <v>-13.108123763999997</v>
      </c>
      <c r="DP85" s="11">
        <v>-78.639701143000138</v>
      </c>
      <c r="DQ85" s="11">
        <v>3516.4348380559995</v>
      </c>
      <c r="DR85" s="11">
        <v>1181.4520936850001</v>
      </c>
      <c r="DS85" s="11">
        <v>-64.548177697999989</v>
      </c>
      <c r="DT85" s="11">
        <v>86.977792520999998</v>
      </c>
      <c r="DU85" s="11">
        <v>99.131488261999976</v>
      </c>
      <c r="DV85" s="11">
        <v>-22.098276889000001</v>
      </c>
      <c r="DW85" s="11">
        <v>-218.38168241800003</v>
      </c>
      <c r="DX85" s="11">
        <v>-146.30864678999998</v>
      </c>
      <c r="DY85" s="11">
        <v>-196.82783211300003</v>
      </c>
      <c r="DZ85" s="11">
        <v>248.81199203999995</v>
      </c>
      <c r="EA85" s="11">
        <v>-29.214434968000006</v>
      </c>
      <c r="EB85" s="11">
        <v>296.87097307899995</v>
      </c>
      <c r="EC85" s="11">
        <v>16.538133391000013</v>
      </c>
      <c r="ED85" s="11">
        <v>-643.81451383399997</v>
      </c>
      <c r="EE85" s="11">
        <v>-584.95526951099998</v>
      </c>
      <c r="EF85" s="11">
        <v>43.549250833999992</v>
      </c>
      <c r="EG85" s="11">
        <v>181.679853213</v>
      </c>
      <c r="EH85" s="11">
        <v>-122.24964036900001</v>
      </c>
      <c r="EI85" s="11">
        <v>12.478511772999994</v>
      </c>
      <c r="EJ85" s="11">
        <v>-84.870206335999995</v>
      </c>
      <c r="EK85" s="11">
        <v>4243.7332171899998</v>
      </c>
      <c r="EL85" s="11">
        <v>-198.94677496399999</v>
      </c>
      <c r="EM85" s="11">
        <v>-124.802190075</v>
      </c>
      <c r="EN85" s="11">
        <v>-515.81101763300001</v>
      </c>
      <c r="EO85" s="11">
        <v>321.78253095999997</v>
      </c>
      <c r="EP85" s="11">
        <v>-757.84704433000002</v>
      </c>
      <c r="EQ85" s="11">
        <v>195.71930475900001</v>
      </c>
      <c r="ER85" s="11">
        <v>-164.77332861799999</v>
      </c>
      <c r="ES85" s="11">
        <v>1684.5939599320002</v>
      </c>
      <c r="ET85" s="11">
        <v>162.24308235399999</v>
      </c>
      <c r="EU85" s="11">
        <v>204.30128921499997</v>
      </c>
      <c r="EV85" s="11">
        <v>-98.276998241000001</v>
      </c>
      <c r="EW85" s="11">
        <v>4.6973292630000074</v>
      </c>
      <c r="EX85" s="11">
        <v>-133.310903647</v>
      </c>
      <c r="EY85" s="11">
        <v>158.91387492299998</v>
      </c>
      <c r="EZ85" s="11">
        <v>71.893463969999956</v>
      </c>
      <c r="FA85" s="11">
        <v>376.07443437500001</v>
      </c>
      <c r="FB85" s="11">
        <v>-666.76801519099979</v>
      </c>
      <c r="FC85" s="11">
        <v>-525.46554843500007</v>
      </c>
      <c r="FD85" s="11">
        <v>3410.6418094850001</v>
      </c>
      <c r="FE85" s="11">
        <v>201.19192666499998</v>
      </c>
      <c r="FF85" s="11">
        <v>-396.92597468300005</v>
      </c>
      <c r="FG85" s="11">
        <v>-71.927984940999977</v>
      </c>
      <c r="FH85" s="11">
        <v>-74.932138151000004</v>
      </c>
      <c r="FI85" s="11">
        <v>43.171930888999988</v>
      </c>
      <c r="FJ85" s="11">
        <v>-42.402438097999998</v>
      </c>
      <c r="FK85" s="11">
        <v>-19.465024332000002</v>
      </c>
      <c r="FL85" s="11">
        <v>83.34316646500001</v>
      </c>
      <c r="FM85" s="11">
        <v>938.92883450300008</v>
      </c>
      <c r="FN85" s="11">
        <v>-340.51612774100022</v>
      </c>
      <c r="FO85" s="11">
        <v>-425.01630712499997</v>
      </c>
      <c r="FP85" s="11">
        <v>2863.3699114629999</v>
      </c>
      <c r="FQ85" s="11">
        <v>320.53475467500004</v>
      </c>
      <c r="FR85" s="11">
        <v>296.59676886099999</v>
      </c>
      <c r="FS85" s="11">
        <v>388.69927544000001</v>
      </c>
      <c r="FT85" s="11">
        <v>-100.33558507699999</v>
      </c>
      <c r="FU85" s="11">
        <v>67.567896747000006</v>
      </c>
      <c r="FV85" s="11">
        <v>-83.377810595</v>
      </c>
      <c r="FW85" s="11">
        <v>248.93278124600002</v>
      </c>
      <c r="FX85" s="11">
        <v>554.94116811599997</v>
      </c>
      <c r="FY85" s="11">
        <v>51.739111054000006</v>
      </c>
      <c r="FZ85" s="11">
        <v>321.84822878900013</v>
      </c>
      <c r="GA85" s="11">
        <v>-30.110734626000028</v>
      </c>
      <c r="GB85" s="6">
        <v>3148.8247845259998</v>
      </c>
      <c r="GC85" s="6">
        <v>565.74833017800006</v>
      </c>
      <c r="GD85" s="6">
        <v>-344.797343125</v>
      </c>
      <c r="GE85" s="6">
        <v>476.76045206800006</v>
      </c>
      <c r="GF85" s="6">
        <v>-1.07616060700001</v>
      </c>
      <c r="GG85" s="6">
        <v>-141.446845607</v>
      </c>
      <c r="GH85" s="6">
        <v>115.27045049200001</v>
      </c>
      <c r="GI85" s="6">
        <v>-29.612714551999943</v>
      </c>
      <c r="GJ85" s="6">
        <v>861.70184514100004</v>
      </c>
      <c r="GK85" s="6">
        <v>208.725568146</v>
      </c>
      <c r="GL85" s="7">
        <v>504.40718762900008</v>
      </c>
      <c r="GM85" s="7">
        <v>2746.5995470089997</v>
      </c>
      <c r="GN85" s="7">
        <v>634.10109999199994</v>
      </c>
      <c r="GO85" s="7">
        <v>-157.55743833899999</v>
      </c>
      <c r="GP85" s="7">
        <v>54.093737345999983</v>
      </c>
      <c r="GQ85" s="7">
        <v>-132.29613083099997</v>
      </c>
      <c r="GR85" s="7">
        <v>-49.522339231999986</v>
      </c>
      <c r="GS85" s="7">
        <v>307.29764931400001</v>
      </c>
      <c r="GT85" s="7">
        <v>-35.917127147000002</v>
      </c>
      <c r="GU85" s="7">
        <v>963.11982070700014</v>
      </c>
      <c r="GV85" s="7">
        <v>1055.6655307430001</v>
      </c>
      <c r="GW85" s="7">
        <v>627.792007227</v>
      </c>
      <c r="GX85" s="158">
        <v>4295.0021391460004</v>
      </c>
      <c r="GY85" s="158">
        <v>744.30490440200003</v>
      </c>
      <c r="GZ85" s="158">
        <v>3843.2346266222689</v>
      </c>
      <c r="HA85" s="158">
        <v>3277.7335404629998</v>
      </c>
      <c r="HB85" s="158">
        <v>826.15425645799996</v>
      </c>
      <c r="HC85" s="158">
        <v>12.850689056999983</v>
      </c>
      <c r="HD85" s="158">
        <v>673.50562951659799</v>
      </c>
      <c r="HE85" s="158">
        <v>-19.344264469999985</v>
      </c>
      <c r="HF85" s="158">
        <v>889.60978057900002</v>
      </c>
      <c r="HG85" s="158">
        <v>1564.2081516950002</v>
      </c>
      <c r="HH85" s="158">
        <v>1412.6707275889999</v>
      </c>
      <c r="HI85" s="158">
        <v>4682.6580369660005</v>
      </c>
      <c r="HJ85" s="163">
        <v>4669.3002783510001</v>
      </c>
      <c r="HK85" s="163">
        <v>208.52529535299999</v>
      </c>
      <c r="HL85" s="163">
        <v>517.72980428300002</v>
      </c>
      <c r="HM85" s="163">
        <v>573.69443376599997</v>
      </c>
      <c r="HN85" s="163">
        <v>-42.651590705999993</v>
      </c>
      <c r="HO85" s="163">
        <v>581.47083318599994</v>
      </c>
      <c r="HP85" s="163">
        <v>756.03089962800004</v>
      </c>
      <c r="HQ85" s="163">
        <v>378.24541871299999</v>
      </c>
      <c r="HR85" s="163">
        <v>490.88714562700011</v>
      </c>
      <c r="HS85" s="163">
        <v>819.50834425399989</v>
      </c>
      <c r="HT85" s="163">
        <v>2460.0603359159995</v>
      </c>
      <c r="HU85" s="163">
        <v>1855.5574027990001</v>
      </c>
      <c r="HV85" s="163">
        <v>66.738998314999662</v>
      </c>
      <c r="HW85" s="163">
        <v>807.67977038599997</v>
      </c>
      <c r="HX85" s="163">
        <v>490.167820576</v>
      </c>
      <c r="HY85" s="163">
        <v>240.25088086700006</v>
      </c>
      <c r="HZ85" s="163">
        <v>1714.205332215</v>
      </c>
      <c r="IA85" s="163">
        <v>569.62845444797313</v>
      </c>
      <c r="IB85" s="163">
        <v>516.07050295299996</v>
      </c>
      <c r="IC85" s="163">
        <v>358.05901475499991</v>
      </c>
      <c r="ID85" s="163">
        <v>1569.6255521210003</v>
      </c>
      <c r="IE85" s="163">
        <v>1911.5451343749999</v>
      </c>
      <c r="IF85" s="163">
        <v>-213.49222268600002</v>
      </c>
      <c r="IG85" s="163">
        <v>237.59048417999986</v>
      </c>
      <c r="IH85" s="158">
        <v>2352.705991586</v>
      </c>
      <c r="II85" s="158">
        <v>-1097.163570487</v>
      </c>
      <c r="IJ85" s="158">
        <v>755.79403215499997</v>
      </c>
      <c r="IK85" s="158">
        <v>1090.9989846199999</v>
      </c>
      <c r="IL85" s="158">
        <v>-190.93621516400003</v>
      </c>
      <c r="IM85" s="158">
        <v>199.90619304100002</v>
      </c>
      <c r="IN85" s="158">
        <v>3270.4515931670003</v>
      </c>
      <c r="IO85" s="158"/>
      <c r="IP85" s="158"/>
      <c r="IQ85" s="158"/>
      <c r="IR85" s="158"/>
      <c r="IS85" s="158"/>
    </row>
    <row r="86" spans="1:253" x14ac:dyDescent="0.25">
      <c r="A86" s="13" t="s">
        <v>57</v>
      </c>
      <c r="B86" s="14">
        <v>-6.6010200900000058</v>
      </c>
      <c r="C86" s="14">
        <v>30.440346686000005</v>
      </c>
      <c r="D86" s="14">
        <v>-33.084796474000001</v>
      </c>
      <c r="E86" s="14">
        <v>-88.406084120999992</v>
      </c>
      <c r="F86" s="14">
        <v>-37.051129663999994</v>
      </c>
      <c r="G86" s="14">
        <v>149.80251006300003</v>
      </c>
      <c r="H86" s="14">
        <v>31.47893663599999</v>
      </c>
      <c r="I86" s="14">
        <v>-256.86657360599997</v>
      </c>
      <c r="J86" s="14">
        <v>-80.470311909999992</v>
      </c>
      <c r="K86" s="14">
        <v>46.277893597999984</v>
      </c>
      <c r="L86" s="14">
        <v>225.38085753900003</v>
      </c>
      <c r="M86" s="14">
        <v>-133.833748571</v>
      </c>
      <c r="N86" s="14">
        <v>-42.656942862000022</v>
      </c>
      <c r="O86" s="14">
        <v>-148.23422252900002</v>
      </c>
      <c r="P86" s="14">
        <v>-149.41274360599996</v>
      </c>
      <c r="Q86" s="14">
        <v>20.979021992000007</v>
      </c>
      <c r="R86" s="14">
        <v>14.000204299000004</v>
      </c>
      <c r="S86" s="14">
        <v>-204.92903369399997</v>
      </c>
      <c r="T86" s="14">
        <v>108.17231809000002</v>
      </c>
      <c r="U86" s="14">
        <v>21.376714705000001</v>
      </c>
      <c r="V86" s="14">
        <v>-105.11584909999999</v>
      </c>
      <c r="W86" s="14">
        <v>167.15600775800002</v>
      </c>
      <c r="X86" s="14">
        <v>-79.108341557000003</v>
      </c>
      <c r="Y86" s="14">
        <v>-136.068505448</v>
      </c>
      <c r="Z86" s="14">
        <v>128.83459960999997</v>
      </c>
      <c r="AA86" s="14">
        <v>-110.15837582336502</v>
      </c>
      <c r="AB86" s="14">
        <v>-21.390440461999997</v>
      </c>
      <c r="AC86" s="14">
        <v>-43.185519366299999</v>
      </c>
      <c r="AD86" s="14">
        <v>17.459679403999992</v>
      </c>
      <c r="AE86" s="14">
        <v>-48.838552995000008</v>
      </c>
      <c r="AF86" s="14">
        <v>122.71785404799999</v>
      </c>
      <c r="AG86" s="14">
        <v>-115.96488073699999</v>
      </c>
      <c r="AH86" s="14">
        <v>28.895896200999999</v>
      </c>
      <c r="AI86" s="14">
        <v>16.521964947999997</v>
      </c>
      <c r="AJ86" s="14">
        <v>47.247636682999996</v>
      </c>
      <c r="AK86" s="14">
        <v>15.093605094999994</v>
      </c>
      <c r="AL86" s="14">
        <v>-95.076953534400019</v>
      </c>
      <c r="AM86" s="14">
        <v>90.669241353999993</v>
      </c>
      <c r="AN86" s="14">
        <v>-60.403593768999997</v>
      </c>
      <c r="AO86" s="14">
        <v>-111.06446319699999</v>
      </c>
      <c r="AP86" s="14">
        <v>116.159478671</v>
      </c>
      <c r="AQ86" s="14">
        <v>136.13629684900002</v>
      </c>
      <c r="AR86" s="14">
        <v>-116.84394927899999</v>
      </c>
      <c r="AS86" s="14">
        <v>-35.769197968</v>
      </c>
      <c r="AT86" s="14">
        <v>54.307622456999994</v>
      </c>
      <c r="AU86" s="14">
        <v>-21.042378689000003</v>
      </c>
      <c r="AV86" s="14">
        <v>156.492113424</v>
      </c>
      <c r="AW86" s="14">
        <v>295.77435107399998</v>
      </c>
      <c r="AX86" s="14">
        <v>23.462571389999997</v>
      </c>
      <c r="AY86" s="14">
        <v>-281.93299507500001</v>
      </c>
      <c r="AZ86" s="14">
        <v>-19.321516267999996</v>
      </c>
      <c r="BA86" s="14">
        <v>-48.925695490999999</v>
      </c>
      <c r="BB86" s="14">
        <v>108.186033067</v>
      </c>
      <c r="BC86" s="14">
        <v>18.194120159999997</v>
      </c>
      <c r="BD86" s="14">
        <v>86.633469887000004</v>
      </c>
      <c r="BE86" s="14">
        <v>-26.170903737000003</v>
      </c>
      <c r="BF86" s="14">
        <v>5.5457196380000013</v>
      </c>
      <c r="BG86" s="14">
        <v>107.81039738599999</v>
      </c>
      <c r="BH86" s="14">
        <v>161.87387980299999</v>
      </c>
      <c r="BI86" s="14">
        <v>357.42261883799995</v>
      </c>
      <c r="BJ86" s="14">
        <v>-392.34256921100007</v>
      </c>
      <c r="BK86" s="14">
        <v>-139.61973506699999</v>
      </c>
      <c r="BL86" s="14">
        <v>-4.3781945090000089</v>
      </c>
      <c r="BM86" s="14">
        <v>-81.351911877000006</v>
      </c>
      <c r="BN86" s="14">
        <v>37.485839540000001</v>
      </c>
      <c r="BO86" s="14">
        <v>10.765032879999993</v>
      </c>
      <c r="BP86" s="14">
        <v>28.707912461999996</v>
      </c>
      <c r="BQ86" s="14">
        <v>-35.074400991000005</v>
      </c>
      <c r="BR86" s="14">
        <v>75.910973385999995</v>
      </c>
      <c r="BS86" s="14">
        <v>-61.384280300000007</v>
      </c>
      <c r="BT86" s="14">
        <v>129.60795467899999</v>
      </c>
      <c r="BU86" s="14">
        <v>-6.8009254490000028</v>
      </c>
      <c r="BV86" s="14">
        <v>-401.73299139900001</v>
      </c>
      <c r="BW86" s="14">
        <v>186.359512443</v>
      </c>
      <c r="BX86" s="14">
        <v>-205.89417468299999</v>
      </c>
      <c r="BY86" s="14">
        <v>87.314275295999991</v>
      </c>
      <c r="BZ86" s="14">
        <v>328.09302136100001</v>
      </c>
      <c r="CA86" s="14">
        <v>-179.00385042400001</v>
      </c>
      <c r="CB86" s="14">
        <v>21.431318321999999</v>
      </c>
      <c r="CC86" s="14">
        <v>17.501083955999999</v>
      </c>
      <c r="CD86" s="14">
        <v>-204.06440533300002</v>
      </c>
      <c r="CE86" s="14">
        <v>335.84054521299998</v>
      </c>
      <c r="CF86" s="14">
        <v>70.756013744000001</v>
      </c>
      <c r="CG86" s="14">
        <v>-594.61041001100011</v>
      </c>
      <c r="CH86" s="14">
        <v>-312.21079808300004</v>
      </c>
      <c r="CI86" s="14">
        <v>-77.440469233000002</v>
      </c>
      <c r="CJ86" s="14">
        <v>333.78974438800003</v>
      </c>
      <c r="CK86" s="14">
        <v>-150.47172007700001</v>
      </c>
      <c r="CL86" s="14">
        <v>24.913823653999984</v>
      </c>
      <c r="CM86" s="14">
        <v>-35.363534629000021</v>
      </c>
      <c r="CN86" s="14">
        <v>69.190643311999992</v>
      </c>
      <c r="CO86" s="14">
        <v>-23.257184840000001</v>
      </c>
      <c r="CP86" s="14">
        <v>-132.88846802500001</v>
      </c>
      <c r="CQ86" s="14">
        <v>10.372625192999998</v>
      </c>
      <c r="CR86" s="14">
        <v>-406.849837009</v>
      </c>
      <c r="CS86" s="14">
        <v>-316.26249847900004</v>
      </c>
      <c r="CT86" s="14">
        <v>-395.74569453300001</v>
      </c>
      <c r="CU86" s="14">
        <v>-44.743502575000008</v>
      </c>
      <c r="CV86" s="14">
        <v>-178.65731051099999</v>
      </c>
      <c r="CW86" s="14">
        <v>-71.507689123999995</v>
      </c>
      <c r="CX86" s="14">
        <v>-162.765533347</v>
      </c>
      <c r="CY86" s="14">
        <v>21.314629670999999</v>
      </c>
      <c r="CZ86" s="14">
        <v>69.247522703000001</v>
      </c>
      <c r="DA86" s="14">
        <v>-65.870387506</v>
      </c>
      <c r="DB86" s="14">
        <v>-61.705701116</v>
      </c>
      <c r="DC86" s="14">
        <v>-55.241358189000003</v>
      </c>
      <c r="DD86" s="14">
        <v>-71.234206295999996</v>
      </c>
      <c r="DE86" s="14">
        <v>-751.92695631000004</v>
      </c>
      <c r="DF86" s="14">
        <v>-353.61568456700002</v>
      </c>
      <c r="DG86" s="14">
        <v>-54.086164793000002</v>
      </c>
      <c r="DH86" s="14">
        <v>262.73632856899997</v>
      </c>
      <c r="DI86" s="14">
        <v>-107.062215256</v>
      </c>
      <c r="DJ86" s="14">
        <v>11.597003584999982</v>
      </c>
      <c r="DK86" s="14">
        <v>-60.466518814000004</v>
      </c>
      <c r="DL86" s="14">
        <v>179.71464821800001</v>
      </c>
      <c r="DM86" s="14">
        <v>62.749511518999995</v>
      </c>
      <c r="DN86" s="14">
        <v>116.73187967699999</v>
      </c>
      <c r="DO86" s="14">
        <v>1.8090235710000049</v>
      </c>
      <c r="DP86" s="14">
        <v>-514.03298092700015</v>
      </c>
      <c r="DQ86" s="14">
        <v>3561.6991787919997</v>
      </c>
      <c r="DR86" s="14">
        <v>-794.30569217099992</v>
      </c>
      <c r="DS86" s="14">
        <v>-91.420083290999997</v>
      </c>
      <c r="DT86" s="14">
        <v>157.82343063299999</v>
      </c>
      <c r="DU86" s="14">
        <v>119.56575413999998</v>
      </c>
      <c r="DV86" s="14">
        <v>-16.531661475</v>
      </c>
      <c r="DW86" s="14">
        <v>-152.862631542</v>
      </c>
      <c r="DX86" s="14">
        <v>-85.737176459999986</v>
      </c>
      <c r="DY86" s="14">
        <v>-149.62141021300002</v>
      </c>
      <c r="DZ86" s="14">
        <v>-155.69811384000002</v>
      </c>
      <c r="EA86" s="14">
        <v>12.421192719999993</v>
      </c>
      <c r="EB86" s="14">
        <v>274.57671934899997</v>
      </c>
      <c r="EC86" s="14">
        <v>-10.706920620000002</v>
      </c>
      <c r="ED86" s="14">
        <v>-577.23848948900002</v>
      </c>
      <c r="EE86" s="14">
        <v>-526.97003222800004</v>
      </c>
      <c r="EF86" s="14">
        <v>89.114999388999991</v>
      </c>
      <c r="EG86" s="14">
        <v>219.439485459</v>
      </c>
      <c r="EH86" s="14">
        <v>-86.074694220000012</v>
      </c>
      <c r="EI86" s="14">
        <v>32.638275097999994</v>
      </c>
      <c r="EJ86" s="14">
        <v>-38.386869271999984</v>
      </c>
      <c r="EK86" s="14">
        <v>-5.3311695510000003</v>
      </c>
      <c r="EL86" s="14">
        <v>-174.54999144499999</v>
      </c>
      <c r="EM86" s="14">
        <v>-103.24390876300001</v>
      </c>
      <c r="EN86" s="14">
        <v>-512.24000165100006</v>
      </c>
      <c r="EO86" s="14">
        <v>-22.947319228000012</v>
      </c>
      <c r="EP86" s="14">
        <v>-763.25242008300006</v>
      </c>
      <c r="EQ86" s="14">
        <v>212.30333106900002</v>
      </c>
      <c r="ER86" s="14">
        <v>-121.10535632899999</v>
      </c>
      <c r="ES86" s="14">
        <v>339.31087649199998</v>
      </c>
      <c r="ET86" s="14">
        <v>142.56649949499999</v>
      </c>
      <c r="EU86" s="14">
        <v>257.34688116999996</v>
      </c>
      <c r="EV86" s="14">
        <v>-10.692085713999994</v>
      </c>
      <c r="EW86" s="14">
        <v>32.029097314000005</v>
      </c>
      <c r="EX86" s="14">
        <v>-137.525952985</v>
      </c>
      <c r="EY86" s="14">
        <v>208.74781391799996</v>
      </c>
      <c r="EZ86" s="14">
        <v>103.32833285099997</v>
      </c>
      <c r="FA86" s="14">
        <v>-25.741262142</v>
      </c>
      <c r="FB86" s="14">
        <v>-545.12535535199981</v>
      </c>
      <c r="FC86" s="14">
        <v>-504.40345181500004</v>
      </c>
      <c r="FD86" s="14">
        <v>73.353878286999986</v>
      </c>
      <c r="FE86" s="14">
        <v>-0.91143741899999986</v>
      </c>
      <c r="FF86" s="14">
        <v>-338.95045177400004</v>
      </c>
      <c r="FG86" s="14">
        <v>-56.570658905999991</v>
      </c>
      <c r="FH86" s="14">
        <v>-51.7420616</v>
      </c>
      <c r="FI86" s="14">
        <v>40.946806634999994</v>
      </c>
      <c r="FJ86" s="14">
        <v>-41.902499999999996</v>
      </c>
      <c r="FK86" s="14">
        <v>-0.39863458099999965</v>
      </c>
      <c r="FL86" s="14">
        <v>-94.886233496000003</v>
      </c>
      <c r="FM86" s="14">
        <v>98.830307411000007</v>
      </c>
      <c r="FN86" s="14">
        <v>-331.5698441740002</v>
      </c>
      <c r="FO86" s="14">
        <v>-452.89659121599999</v>
      </c>
      <c r="FP86" s="14">
        <v>-84.215109837</v>
      </c>
      <c r="FQ86" s="14">
        <v>370.85633573900003</v>
      </c>
      <c r="FR86" s="14">
        <v>-250.67675012800001</v>
      </c>
      <c r="FS86" s="14">
        <v>44.711722458000011</v>
      </c>
      <c r="FT86" s="14">
        <v>-70.372313837999997</v>
      </c>
      <c r="FU86" s="14">
        <v>-20.627675199999999</v>
      </c>
      <c r="FV86" s="14">
        <v>-20.077413751999995</v>
      </c>
      <c r="FW86" s="14">
        <v>304.22056880100001</v>
      </c>
      <c r="FX86" s="14">
        <v>319.172539879</v>
      </c>
      <c r="FY86" s="14">
        <v>79.507505155999993</v>
      </c>
      <c r="FZ86" s="14">
        <v>321.84822878900013</v>
      </c>
      <c r="GA86" s="14">
        <v>-51.019062000000027</v>
      </c>
      <c r="GB86" s="6">
        <v>232.443328197</v>
      </c>
      <c r="GC86" s="6">
        <v>433.55155185900003</v>
      </c>
      <c r="GD86" s="6">
        <v>-299.908063094</v>
      </c>
      <c r="GE86" s="6">
        <v>335.11722063900004</v>
      </c>
      <c r="GF86" s="6">
        <v>-7.1924590839999993</v>
      </c>
      <c r="GG86" s="6">
        <v>-157.724552407</v>
      </c>
      <c r="GH86" s="6">
        <v>83.079265796000001</v>
      </c>
      <c r="GI86" s="6">
        <v>-213.23792967099996</v>
      </c>
      <c r="GJ86" s="6">
        <v>234.306866805</v>
      </c>
      <c r="GK86" s="6">
        <v>139.51918259300001</v>
      </c>
      <c r="GL86" s="7">
        <v>463.80001245700009</v>
      </c>
      <c r="GM86" s="7">
        <v>-303.47045496900006</v>
      </c>
      <c r="GN86" s="7">
        <v>430.08630195299997</v>
      </c>
      <c r="GO86" s="7">
        <v>-175.904207778</v>
      </c>
      <c r="GP86" s="7">
        <v>288.44872406999997</v>
      </c>
      <c r="GQ86" s="7">
        <v>-183.89498073199999</v>
      </c>
      <c r="GR86" s="7">
        <v>-41.962199168999987</v>
      </c>
      <c r="GS86" s="7">
        <v>60.027106818999997</v>
      </c>
      <c r="GT86" s="7">
        <v>-228.63506130499999</v>
      </c>
      <c r="GU86" s="7">
        <v>169.59371304899997</v>
      </c>
      <c r="GV86" s="7">
        <v>472.70301906999998</v>
      </c>
      <c r="GW86" s="7">
        <v>238.64104617400002</v>
      </c>
      <c r="GX86" s="158">
        <v>878.87078529499979</v>
      </c>
      <c r="GY86" s="158">
        <v>-199.69966118699995</v>
      </c>
      <c r="GZ86" s="158">
        <v>3891.5630476390002</v>
      </c>
      <c r="HA86" s="158">
        <v>-3959.8673090810003</v>
      </c>
      <c r="HB86" s="158">
        <v>-447.61397596799998</v>
      </c>
      <c r="HC86" s="158">
        <v>-152.41159611700002</v>
      </c>
      <c r="HD86" s="158">
        <v>147.76389956200001</v>
      </c>
      <c r="HE86" s="158">
        <v>-134.55916714799997</v>
      </c>
      <c r="HF86" s="158">
        <v>649.59886309800004</v>
      </c>
      <c r="HG86" s="158">
        <v>2.7266493959999707</v>
      </c>
      <c r="HH86" s="158">
        <v>475.54838920599997</v>
      </c>
      <c r="HI86" s="158">
        <v>816.09428813000022</v>
      </c>
      <c r="HJ86" s="163">
        <v>918.69324740500008</v>
      </c>
      <c r="HK86" s="163">
        <v>98.310507419999979</v>
      </c>
      <c r="HL86" s="163">
        <v>295.44448527500003</v>
      </c>
      <c r="HM86" s="163">
        <v>286.80615148699997</v>
      </c>
      <c r="HN86" s="163">
        <v>22.000025976000018</v>
      </c>
      <c r="HO86" s="163">
        <v>112.19727048999999</v>
      </c>
      <c r="HP86" s="163">
        <v>266.21093465600001</v>
      </c>
      <c r="HQ86" s="163">
        <v>323.095029673</v>
      </c>
      <c r="HR86" s="163">
        <v>-46.86946810500001</v>
      </c>
      <c r="HS86" s="163">
        <v>214.67323175000001</v>
      </c>
      <c r="HT86" s="163">
        <v>-789.73131593300002</v>
      </c>
      <c r="HU86" s="163">
        <v>671.43699021000009</v>
      </c>
      <c r="HV86" s="163">
        <v>-1347.9420593930004</v>
      </c>
      <c r="HW86" s="163">
        <v>333.27082194099995</v>
      </c>
      <c r="HX86" s="163">
        <v>123.61144247200002</v>
      </c>
      <c r="HY86" s="163">
        <v>-130.738301845</v>
      </c>
      <c r="HZ86" s="163">
        <v>17.451254062</v>
      </c>
      <c r="IA86" s="163">
        <v>23.242960031000003</v>
      </c>
      <c r="IB86" s="163">
        <v>310.91712368599997</v>
      </c>
      <c r="IC86" s="163">
        <v>-15.018666679000015</v>
      </c>
      <c r="ID86" s="163">
        <v>-56.631383043</v>
      </c>
      <c r="IE86" s="163">
        <v>62.704012530000014</v>
      </c>
      <c r="IF86" s="163">
        <v>-365.64037602500002</v>
      </c>
      <c r="IG86" s="163">
        <v>1026.1107919599999</v>
      </c>
      <c r="IH86" s="158">
        <v>184.24045347099985</v>
      </c>
      <c r="II86" s="158">
        <v>-1523.0070610780001</v>
      </c>
      <c r="IJ86" s="158">
        <v>371.33405000500005</v>
      </c>
      <c r="IK86" s="158">
        <v>-91.886324022000025</v>
      </c>
      <c r="IL86" s="158">
        <v>-104.81838329500002</v>
      </c>
      <c r="IM86" s="158">
        <v>186.04631074800002</v>
      </c>
      <c r="IN86" s="158">
        <v>-23.605181942999998</v>
      </c>
      <c r="IO86" s="158"/>
      <c r="IP86" s="158"/>
      <c r="IQ86" s="158"/>
      <c r="IR86" s="158"/>
      <c r="IS86" s="158"/>
    </row>
    <row r="87" spans="1:253" x14ac:dyDescent="0.25">
      <c r="A87" s="13" t="s">
        <v>58</v>
      </c>
      <c r="B87" s="14">
        <v>35.775192760000003</v>
      </c>
      <c r="C87" s="14">
        <v>-62.859165208999997</v>
      </c>
      <c r="D87" s="14">
        <v>36.451107999000001</v>
      </c>
      <c r="E87" s="14">
        <v>49.435581779000003</v>
      </c>
      <c r="F87" s="14">
        <v>-9.2822652499999965</v>
      </c>
      <c r="G87" s="14">
        <v>13.550375471999999</v>
      </c>
      <c r="H87" s="14">
        <v>-39.644421768000001</v>
      </c>
      <c r="I87" s="14">
        <v>96.80378515000001</v>
      </c>
      <c r="J87" s="14">
        <v>50.668489280999999</v>
      </c>
      <c r="K87" s="14">
        <v>80.881097234999999</v>
      </c>
      <c r="L87" s="14">
        <v>-73.912341695000009</v>
      </c>
      <c r="M87" s="14">
        <v>353.90464557899998</v>
      </c>
      <c r="N87" s="14">
        <v>-30.205681122999998</v>
      </c>
      <c r="O87" s="14">
        <v>-13.508146257000007</v>
      </c>
      <c r="P87" s="14">
        <v>-52.072581119999988</v>
      </c>
      <c r="Q87" s="14">
        <v>27.074894897</v>
      </c>
      <c r="R87" s="14">
        <v>29.859314664999999</v>
      </c>
      <c r="S87" s="14">
        <v>-84.691514314999992</v>
      </c>
      <c r="T87" s="14">
        <v>-22.812202612000004</v>
      </c>
      <c r="U87" s="14">
        <v>7.5242788900000086</v>
      </c>
      <c r="V87" s="14">
        <v>48.495886099999993</v>
      </c>
      <c r="W87" s="14">
        <v>10.942643080000002</v>
      </c>
      <c r="X87" s="14">
        <v>-37.49639260899999</v>
      </c>
      <c r="Y87" s="14">
        <v>36.254774183999992</v>
      </c>
      <c r="Z87" s="14">
        <v>-16.861183586999999</v>
      </c>
      <c r="AA87" s="14">
        <v>-24.880042118999999</v>
      </c>
      <c r="AB87" s="14">
        <v>2.8355733110000001</v>
      </c>
      <c r="AC87" s="14">
        <v>-76.179537458000013</v>
      </c>
      <c r="AD87" s="14">
        <v>-10.430611703000002</v>
      </c>
      <c r="AE87" s="14">
        <v>-26.115311270000007</v>
      </c>
      <c r="AF87" s="14">
        <v>-105.823147793</v>
      </c>
      <c r="AG87" s="14">
        <v>-43.688904801</v>
      </c>
      <c r="AH87" s="14">
        <v>0.27896890200000052</v>
      </c>
      <c r="AI87" s="14">
        <v>-35.511168734000002</v>
      </c>
      <c r="AJ87" s="14">
        <v>-10.454290628000003</v>
      </c>
      <c r="AK87" s="14">
        <v>37.218857166000014</v>
      </c>
      <c r="AL87" s="14">
        <v>-117.297792444</v>
      </c>
      <c r="AM87" s="14">
        <v>-55.789632553999994</v>
      </c>
      <c r="AN87" s="14">
        <v>-1.9153936140000005</v>
      </c>
      <c r="AO87" s="14">
        <v>-34.677557964000002</v>
      </c>
      <c r="AP87" s="14">
        <v>-3.843651447999997</v>
      </c>
      <c r="AQ87" s="14">
        <v>-27.731624642000003</v>
      </c>
      <c r="AR87" s="14">
        <v>-50.723312042000018</v>
      </c>
      <c r="AS87" s="14">
        <v>7.7094994420000003</v>
      </c>
      <c r="AT87" s="14">
        <v>-3.9261040700000014</v>
      </c>
      <c r="AU87" s="14">
        <v>-17.269711715000014</v>
      </c>
      <c r="AV87" s="14">
        <v>119.440308093</v>
      </c>
      <c r="AW87" s="14">
        <v>34.513627032999999</v>
      </c>
      <c r="AX87" s="14">
        <v>-87.00157437</v>
      </c>
      <c r="AY87" s="14">
        <v>-94.046036580999996</v>
      </c>
      <c r="AZ87" s="14">
        <v>-16.537518781999999</v>
      </c>
      <c r="BA87" s="14">
        <v>-9.1527916810000018</v>
      </c>
      <c r="BB87" s="14">
        <v>-32.026755193999989</v>
      </c>
      <c r="BC87" s="14">
        <v>-10.519349833</v>
      </c>
      <c r="BD87" s="14">
        <v>-80.157990323999996</v>
      </c>
      <c r="BE87" s="14">
        <v>-46.268542074999999</v>
      </c>
      <c r="BF87" s="14">
        <v>24.861814419999995</v>
      </c>
      <c r="BG87" s="14">
        <v>-13.464578658999999</v>
      </c>
      <c r="BH87" s="14">
        <v>-2.8898623069999956</v>
      </c>
      <c r="BI87" s="14">
        <v>155.691755355</v>
      </c>
      <c r="BJ87" s="14">
        <v>-83.599286094999982</v>
      </c>
      <c r="BK87" s="14">
        <v>-69.779348072999994</v>
      </c>
      <c r="BL87" s="14">
        <v>-39.150108182999993</v>
      </c>
      <c r="BM87" s="14">
        <v>-12.614600662999997</v>
      </c>
      <c r="BN87" s="14">
        <v>-1.7157281750000002</v>
      </c>
      <c r="BO87" s="14">
        <v>-45.114401228999995</v>
      </c>
      <c r="BP87" s="14">
        <v>-65.450317890000008</v>
      </c>
      <c r="BQ87" s="14">
        <v>8.0098902389999864</v>
      </c>
      <c r="BR87" s="14">
        <v>-32.783697124</v>
      </c>
      <c r="BS87" s="14">
        <v>-21.042263024</v>
      </c>
      <c r="BT87" s="14">
        <v>7.9117772000005054E-2</v>
      </c>
      <c r="BU87" s="14">
        <v>3.0384610660000035</v>
      </c>
      <c r="BV87" s="14">
        <v>-56.647517162</v>
      </c>
      <c r="BW87" s="14">
        <v>-110.124617328</v>
      </c>
      <c r="BX87" s="14">
        <v>21.129477998999995</v>
      </c>
      <c r="BY87" s="14">
        <v>-15.065026778</v>
      </c>
      <c r="BZ87" s="14">
        <v>2.726590304000005</v>
      </c>
      <c r="CA87" s="14">
        <v>-46.921841487000002</v>
      </c>
      <c r="CB87" s="14">
        <v>-13.812915627000002</v>
      </c>
      <c r="CC87" s="14">
        <v>-51.970300768000008</v>
      </c>
      <c r="CD87" s="14">
        <v>470.990332556</v>
      </c>
      <c r="CE87" s="14">
        <v>-36.696469035999996</v>
      </c>
      <c r="CF87" s="14">
        <v>7.297572930999995</v>
      </c>
      <c r="CG87" s="14">
        <v>-104.87307787000003</v>
      </c>
      <c r="CH87" s="14">
        <v>75.837916870000001</v>
      </c>
      <c r="CI87" s="14">
        <v>5.2057038889999969</v>
      </c>
      <c r="CJ87" s="14">
        <v>-74.271165574999998</v>
      </c>
      <c r="CK87" s="14">
        <v>-47.248301998000002</v>
      </c>
      <c r="CL87" s="14">
        <v>20.301033152000002</v>
      </c>
      <c r="CM87" s="14">
        <v>-53.851647501000002</v>
      </c>
      <c r="CN87" s="14">
        <v>-74.405426742000003</v>
      </c>
      <c r="CO87" s="14">
        <v>-70.935226307000008</v>
      </c>
      <c r="CP87" s="14">
        <v>-35.960987109000008</v>
      </c>
      <c r="CQ87" s="14">
        <v>86.971109045000006</v>
      </c>
      <c r="CR87" s="14">
        <v>-83.336142210000006</v>
      </c>
      <c r="CS87" s="14">
        <v>523.898624907</v>
      </c>
      <c r="CT87" s="14">
        <v>-51.876732832999998</v>
      </c>
      <c r="CU87" s="14">
        <v>-62.562639703000002</v>
      </c>
      <c r="CV87" s="14">
        <v>-43.998954345000008</v>
      </c>
      <c r="CW87" s="14">
        <v>-32.833788985000005</v>
      </c>
      <c r="CX87" s="14">
        <v>-85.218627466000001</v>
      </c>
      <c r="CY87" s="14">
        <v>93.168270654000011</v>
      </c>
      <c r="CZ87" s="14">
        <v>-88.160120894000002</v>
      </c>
      <c r="DA87" s="14">
        <v>-71.195569285000005</v>
      </c>
      <c r="DB87" s="14">
        <v>31.918253716000002</v>
      </c>
      <c r="DC87" s="14">
        <v>-4.5849691049999999</v>
      </c>
      <c r="DD87" s="14">
        <v>11.363094425999996</v>
      </c>
      <c r="DE87" s="14">
        <v>58.921183984999999</v>
      </c>
      <c r="DF87" s="14">
        <v>-79.426775609999993</v>
      </c>
      <c r="DG87" s="14">
        <v>-78.501941527999989</v>
      </c>
      <c r="DH87" s="14">
        <v>-37.256960997</v>
      </c>
      <c r="DI87" s="14">
        <v>-55.072628358999999</v>
      </c>
      <c r="DJ87" s="14">
        <v>-47.046553848000002</v>
      </c>
      <c r="DK87" s="14">
        <v>-2.7028724199999998</v>
      </c>
      <c r="DL87" s="14">
        <v>-79.166449585000009</v>
      </c>
      <c r="DM87" s="14">
        <v>-41.77198971699999</v>
      </c>
      <c r="DN87" s="14">
        <v>-4.6950126679999995</v>
      </c>
      <c r="DO87" s="14">
        <v>-14.917147335000001</v>
      </c>
      <c r="DP87" s="14">
        <v>435.39327978400001</v>
      </c>
      <c r="DQ87" s="14">
        <v>-45.264340736000001</v>
      </c>
      <c r="DR87" s="14">
        <v>1975.7577858560001</v>
      </c>
      <c r="DS87" s="14">
        <v>26.871905593000001</v>
      </c>
      <c r="DT87" s="14">
        <v>-70.845638111999989</v>
      </c>
      <c r="DU87" s="14">
        <v>-20.434265878000001</v>
      </c>
      <c r="DV87" s="14">
        <v>-5.5666154140000002</v>
      </c>
      <c r="DW87" s="14">
        <v>-65.519050876000009</v>
      </c>
      <c r="DX87" s="14">
        <v>-60.571470329999997</v>
      </c>
      <c r="DY87" s="14">
        <v>-47.206421900000002</v>
      </c>
      <c r="DZ87" s="14">
        <v>404.51010587999997</v>
      </c>
      <c r="EA87" s="14">
        <v>-41.635627688</v>
      </c>
      <c r="EB87" s="14">
        <v>22.294253730000001</v>
      </c>
      <c r="EC87" s="14">
        <v>27.245054011000015</v>
      </c>
      <c r="ED87" s="14">
        <v>-66.576024344999993</v>
      </c>
      <c r="EE87" s="14">
        <v>-57.985237282999996</v>
      </c>
      <c r="EF87" s="14">
        <v>-45.565748554999999</v>
      </c>
      <c r="EG87" s="14">
        <v>-37.759632246000002</v>
      </c>
      <c r="EH87" s="14">
        <v>-36.174946148999993</v>
      </c>
      <c r="EI87" s="14">
        <v>-20.159763325</v>
      </c>
      <c r="EJ87" s="14">
        <v>-46.483337064000004</v>
      </c>
      <c r="EK87" s="14">
        <v>4249.0643867409999</v>
      </c>
      <c r="EL87" s="14">
        <v>-24.396783519</v>
      </c>
      <c r="EM87" s="14">
        <v>-21.558281311999991</v>
      </c>
      <c r="EN87" s="14">
        <v>-3.5710159820000009</v>
      </c>
      <c r="EO87" s="14">
        <v>344.729850188</v>
      </c>
      <c r="EP87" s="14">
        <v>5.4053757530000004</v>
      </c>
      <c r="EQ87" s="14">
        <v>-16.584026310000002</v>
      </c>
      <c r="ER87" s="14">
        <v>-43.667972288999998</v>
      </c>
      <c r="ES87" s="14">
        <v>1345.2830834400002</v>
      </c>
      <c r="ET87" s="14">
        <v>19.676582859000003</v>
      </c>
      <c r="EU87" s="14">
        <v>-53.045591954999999</v>
      </c>
      <c r="EV87" s="14">
        <v>-87.584912527000014</v>
      </c>
      <c r="EW87" s="14">
        <v>-27.331768050999997</v>
      </c>
      <c r="EX87" s="14">
        <v>4.2150493379999974</v>
      </c>
      <c r="EY87" s="14">
        <v>-49.833938994999997</v>
      </c>
      <c r="EZ87" s="14">
        <v>-31.434868881000011</v>
      </c>
      <c r="FA87" s="14">
        <v>401.81569651699999</v>
      </c>
      <c r="FB87" s="14">
        <v>-121.64265983899999</v>
      </c>
      <c r="FC87" s="14">
        <v>-21.062096620000002</v>
      </c>
      <c r="FD87" s="14">
        <v>3337.287931198</v>
      </c>
      <c r="FE87" s="14">
        <v>202.10336408399999</v>
      </c>
      <c r="FF87" s="14">
        <v>-57.975522908999999</v>
      </c>
      <c r="FG87" s="14">
        <v>-15.357326034999991</v>
      </c>
      <c r="FH87" s="14">
        <v>-23.190076551000004</v>
      </c>
      <c r="FI87" s="14">
        <v>2.2251242539999949</v>
      </c>
      <c r="FJ87" s="14">
        <v>-0.49993809799999872</v>
      </c>
      <c r="FK87" s="14">
        <v>-19.066389751000003</v>
      </c>
      <c r="FL87" s="14">
        <v>178.22939996100001</v>
      </c>
      <c r="FM87" s="14">
        <v>840.09852709200004</v>
      </c>
      <c r="FN87" s="14">
        <v>-8.9462835670000054</v>
      </c>
      <c r="FO87" s="14">
        <v>27.880284091</v>
      </c>
      <c r="FP87" s="14">
        <v>2947.5850212999999</v>
      </c>
      <c r="FQ87" s="14">
        <v>-50.321581063999993</v>
      </c>
      <c r="FR87" s="14">
        <v>547.27351898899997</v>
      </c>
      <c r="FS87" s="14">
        <v>343.98755298200001</v>
      </c>
      <c r="FT87" s="14">
        <v>-29.963271238999994</v>
      </c>
      <c r="FU87" s="14">
        <v>88.195571947000005</v>
      </c>
      <c r="FV87" s="14">
        <v>-63.300396843000001</v>
      </c>
      <c r="FW87" s="14">
        <v>-55.287787555000001</v>
      </c>
      <c r="FX87" s="14">
        <v>235.76862823700003</v>
      </c>
      <c r="FY87" s="14">
        <v>-27.768394101999991</v>
      </c>
      <c r="FZ87" s="14">
        <v>0</v>
      </c>
      <c r="GA87" s="14">
        <v>20.908327373999999</v>
      </c>
      <c r="GB87" s="6">
        <v>2916.3814563289998</v>
      </c>
      <c r="GC87" s="6">
        <v>132.19677831899997</v>
      </c>
      <c r="GD87" s="6">
        <v>-44.889280030999991</v>
      </c>
      <c r="GE87" s="6">
        <v>141.643231429</v>
      </c>
      <c r="GF87" s="6">
        <v>6.1162984769999893</v>
      </c>
      <c r="GG87" s="6">
        <v>16.277706800000001</v>
      </c>
      <c r="GH87" s="6">
        <v>32.191184696000008</v>
      </c>
      <c r="GI87" s="6">
        <v>183.62521511900002</v>
      </c>
      <c r="GJ87" s="6">
        <v>627.39497833600001</v>
      </c>
      <c r="GK87" s="6">
        <v>69.206385553000004</v>
      </c>
      <c r="GL87" s="7">
        <v>40.607175172000005</v>
      </c>
      <c r="GM87" s="7">
        <v>3050.0700019779997</v>
      </c>
      <c r="GN87" s="7">
        <v>204.01479803900003</v>
      </c>
      <c r="GO87" s="7">
        <v>18.34676943900001</v>
      </c>
      <c r="GP87" s="7">
        <v>-234.35498672399999</v>
      </c>
      <c r="GQ87" s="7">
        <v>51.598849901000008</v>
      </c>
      <c r="GR87" s="7">
        <v>-7.5601400629999986</v>
      </c>
      <c r="GS87" s="7">
        <v>247.27054249500003</v>
      </c>
      <c r="GT87" s="7">
        <v>192.71793415799999</v>
      </c>
      <c r="GU87" s="7">
        <v>793.52610765800011</v>
      </c>
      <c r="GV87" s="7">
        <v>582.96251167299999</v>
      </c>
      <c r="GW87" s="7">
        <v>389.15096105299995</v>
      </c>
      <c r="GX87" s="158">
        <v>3416.1313538510003</v>
      </c>
      <c r="GY87" s="158">
        <v>944.00456558899998</v>
      </c>
      <c r="GZ87" s="158">
        <v>-48.328421016731014</v>
      </c>
      <c r="HA87" s="158">
        <v>7237.6008495440001</v>
      </c>
      <c r="HB87" s="158">
        <v>1273.7682324259999</v>
      </c>
      <c r="HC87" s="158">
        <v>165.262285174</v>
      </c>
      <c r="HD87" s="158">
        <v>525.74172995459799</v>
      </c>
      <c r="HE87" s="158">
        <v>115.21490267799999</v>
      </c>
      <c r="HF87" s="158">
        <v>240.01091748100004</v>
      </c>
      <c r="HG87" s="158">
        <v>1561.4815022990001</v>
      </c>
      <c r="HH87" s="158">
        <v>937.12233838299983</v>
      </c>
      <c r="HI87" s="158">
        <v>3866.5637488360003</v>
      </c>
      <c r="HJ87" s="163">
        <v>3750.6070309459997</v>
      </c>
      <c r="HK87" s="163">
        <v>110.214787933</v>
      </c>
      <c r="HL87" s="163">
        <v>222.28531900799999</v>
      </c>
      <c r="HM87" s="163">
        <v>286.88828227900001</v>
      </c>
      <c r="HN87" s="163">
        <v>-64.651616682000011</v>
      </c>
      <c r="HO87" s="163">
        <v>469.273562696</v>
      </c>
      <c r="HP87" s="163">
        <v>489.81996497199998</v>
      </c>
      <c r="HQ87" s="163">
        <v>55.150389039999993</v>
      </c>
      <c r="HR87" s="163">
        <v>537.75661373200012</v>
      </c>
      <c r="HS87" s="163">
        <v>604.83511250399988</v>
      </c>
      <c r="HT87" s="163">
        <v>3249.7916518489997</v>
      </c>
      <c r="HU87" s="163">
        <v>1184.1204125890001</v>
      </c>
      <c r="HV87" s="163">
        <v>1414.681057708</v>
      </c>
      <c r="HW87" s="163">
        <v>474.40894844500002</v>
      </c>
      <c r="HX87" s="163">
        <v>366.55637810399998</v>
      </c>
      <c r="HY87" s="163">
        <v>370.98918271200006</v>
      </c>
      <c r="HZ87" s="163">
        <v>1696.7540781529999</v>
      </c>
      <c r="IA87" s="163">
        <v>546.38549441697307</v>
      </c>
      <c r="IB87" s="163">
        <v>205.15337926700002</v>
      </c>
      <c r="IC87" s="163">
        <v>373.07768143399994</v>
      </c>
      <c r="ID87" s="163">
        <v>1626.2569351640002</v>
      </c>
      <c r="IE87" s="163">
        <v>1848.8411218449999</v>
      </c>
      <c r="IF87" s="163">
        <v>152.148153339</v>
      </c>
      <c r="IG87" s="163">
        <v>-788.52030778000005</v>
      </c>
      <c r="IH87" s="158">
        <v>2168.4655381150001</v>
      </c>
      <c r="II87" s="158">
        <v>425.84349059100003</v>
      </c>
      <c r="IJ87" s="158">
        <v>384.45998214999997</v>
      </c>
      <c r="IK87" s="158">
        <v>1182.8853086419999</v>
      </c>
      <c r="IL87" s="158">
        <v>-86.117831869000014</v>
      </c>
      <c r="IM87" s="158">
        <v>13.859882292999998</v>
      </c>
      <c r="IN87" s="158">
        <v>3294.0567751100002</v>
      </c>
      <c r="IO87" s="158"/>
      <c r="IP87" s="158"/>
      <c r="IQ87" s="158"/>
      <c r="IR87" s="158"/>
      <c r="IS87" s="158"/>
    </row>
    <row r="88" spans="1:253" ht="6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63"/>
      <c r="HK88" s="163"/>
      <c r="HL88" s="163"/>
      <c r="HM88" s="163"/>
      <c r="HN88" s="163"/>
      <c r="HO88" s="163"/>
      <c r="HP88" s="163"/>
      <c r="HQ88" s="163"/>
      <c r="HR88" s="163"/>
      <c r="HS88" s="163"/>
      <c r="HT88" s="163"/>
      <c r="HU88" s="163"/>
      <c r="HV88" s="163"/>
      <c r="HW88" s="163"/>
      <c r="HX88" s="163"/>
      <c r="HY88" s="163"/>
      <c r="HZ88" s="163"/>
      <c r="IA88" s="163"/>
      <c r="IB88" s="163"/>
      <c r="IC88" s="163"/>
      <c r="ID88" s="163"/>
      <c r="IE88" s="163"/>
      <c r="IF88" s="163"/>
      <c r="IG88" s="163"/>
      <c r="IH88" s="158"/>
      <c r="II88" s="158"/>
      <c r="IJ88" s="158"/>
      <c r="IK88" s="158"/>
      <c r="IL88" s="158"/>
      <c r="IM88" s="158"/>
      <c r="IN88" s="158"/>
      <c r="IO88" s="158"/>
      <c r="IP88" s="158"/>
      <c r="IQ88" s="158"/>
      <c r="IR88" s="158"/>
      <c r="IS88" s="158"/>
    </row>
    <row r="89" spans="1:253" s="10" customFormat="1" ht="14.25" x14ac:dyDescent="0.2">
      <c r="A89" s="10" t="s">
        <v>60</v>
      </c>
      <c r="B89" s="11">
        <v>-387.004783965</v>
      </c>
      <c r="C89" s="11">
        <v>-212.42874322199998</v>
      </c>
      <c r="D89" s="11">
        <v>-5.4845843759999999</v>
      </c>
      <c r="E89" s="11">
        <v>-47.293861151000002</v>
      </c>
      <c r="F89" s="11">
        <v>-0.45647633599999998</v>
      </c>
      <c r="G89" s="11">
        <v>-1.8353850760000001</v>
      </c>
      <c r="H89" s="11">
        <v>-14.458470055999999</v>
      </c>
      <c r="I89" s="11">
        <v>-151.16037900800001</v>
      </c>
      <c r="J89" s="11">
        <v>-5.7644804939999998</v>
      </c>
      <c r="K89" s="11">
        <v>-0.17494074699999998</v>
      </c>
      <c r="L89" s="11">
        <v>-4.1327522910000001</v>
      </c>
      <c r="M89" s="11">
        <v>-0.47015026100000001</v>
      </c>
      <c r="N89" s="11">
        <v>-329.57913787500001</v>
      </c>
      <c r="O89" s="11">
        <v>-203.855795</v>
      </c>
      <c r="P89" s="11">
        <v>0</v>
      </c>
      <c r="Q89" s="11">
        <v>-4.9000000000001733E-7</v>
      </c>
      <c r="R89" s="11">
        <v>0</v>
      </c>
      <c r="S89" s="11">
        <v>4.4699999998676354E-7</v>
      </c>
      <c r="T89" s="11">
        <v>7.3999999999213584E-8</v>
      </c>
      <c r="U89" s="11">
        <v>-9.4899999991682193E-7</v>
      </c>
      <c r="V89" s="11">
        <v>5.1800000024082582E-7</v>
      </c>
      <c r="W89" s="11">
        <v>9.1500000021227379E-7</v>
      </c>
      <c r="X89" s="11">
        <v>-2.8000000007466497E-7</v>
      </c>
      <c r="Y89" s="11">
        <v>3.900000056233921E-8</v>
      </c>
      <c r="Z89" s="11">
        <v>-106.953026686</v>
      </c>
      <c r="AA89" s="11">
        <v>-17.266632893365028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-270.29268307440003</v>
      </c>
      <c r="AM89" s="11">
        <v>-18.154523542000003</v>
      </c>
      <c r="AN89" s="11">
        <v>0</v>
      </c>
      <c r="AO89" s="11">
        <v>0</v>
      </c>
      <c r="AP89" s="11">
        <v>0</v>
      </c>
      <c r="AQ89" s="11">
        <v>-9.8011876392689601E-17</v>
      </c>
      <c r="AR89" s="11">
        <v>0</v>
      </c>
      <c r="AS89" s="11">
        <v>-4.5102810375396984E-17</v>
      </c>
      <c r="AT89" s="11">
        <v>3.9470000000392249E-6</v>
      </c>
      <c r="AU89" s="11">
        <v>-3.9470000000392249E-6</v>
      </c>
      <c r="AV89" s="11">
        <v>1.214306433183765E-17</v>
      </c>
      <c r="AW89" s="11">
        <v>0</v>
      </c>
      <c r="AX89" s="11">
        <v>-356.11716915799997</v>
      </c>
      <c r="AY89" s="11">
        <v>-188.46380166900002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-0.20862697599999999</v>
      </c>
      <c r="BG89" s="11">
        <v>0</v>
      </c>
      <c r="BH89" s="11">
        <v>0</v>
      </c>
      <c r="BI89" s="11">
        <v>0</v>
      </c>
      <c r="BJ89" s="11">
        <v>-651.86770296400005</v>
      </c>
      <c r="BK89" s="11">
        <v>-176.825032067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-3.8857805861880479E-16</v>
      </c>
      <c r="BR89" s="11">
        <v>-3.2395988000000001E-2</v>
      </c>
      <c r="BS89" s="11">
        <v>0</v>
      </c>
      <c r="BT89" s="11">
        <v>0</v>
      </c>
      <c r="BU89" s="11">
        <v>0</v>
      </c>
      <c r="BV89" s="11">
        <v>-401.20381010200003</v>
      </c>
      <c r="BW89" s="11">
        <v>186.85999381400001</v>
      </c>
      <c r="BX89" s="11">
        <v>-205.89417468299999</v>
      </c>
      <c r="BY89" s="11">
        <v>87.314275295999991</v>
      </c>
      <c r="BZ89" s="11">
        <v>-58.247000588999995</v>
      </c>
      <c r="CA89" s="11">
        <v>-73.235348713999997</v>
      </c>
      <c r="CB89" s="11">
        <v>22.830590737999998</v>
      </c>
      <c r="CC89" s="11">
        <v>18.416204256</v>
      </c>
      <c r="CD89" s="11">
        <v>-203.61293891400001</v>
      </c>
      <c r="CE89" s="11">
        <v>51.840545212999999</v>
      </c>
      <c r="CF89" s="11">
        <v>71.028665791999998</v>
      </c>
      <c r="CG89" s="11">
        <v>-430.13018530500005</v>
      </c>
      <c r="CH89" s="11">
        <v>-312.21079808300004</v>
      </c>
      <c r="CI89" s="11">
        <v>-77.440469233000002</v>
      </c>
      <c r="CJ89" s="11">
        <v>84.016709614999996</v>
      </c>
      <c r="CK89" s="11">
        <v>-150.47172007700001</v>
      </c>
      <c r="CL89" s="11">
        <v>107.69318096299999</v>
      </c>
      <c r="CM89" s="11">
        <v>-68.65284700700002</v>
      </c>
      <c r="CN89" s="11">
        <v>69.190643311999992</v>
      </c>
      <c r="CO89" s="11">
        <v>-10.495122491</v>
      </c>
      <c r="CP89" s="11">
        <v>-132.40215623200001</v>
      </c>
      <c r="CQ89" s="11">
        <v>21.553071745999997</v>
      </c>
      <c r="CR89" s="11">
        <v>-199.813494561</v>
      </c>
      <c r="CS89" s="11">
        <v>-328.61113109500002</v>
      </c>
      <c r="CT89" s="11">
        <v>-395.74569453300001</v>
      </c>
      <c r="CU89" s="11">
        <v>-44.276939551000005</v>
      </c>
      <c r="CV89" s="11">
        <v>66.792636489000003</v>
      </c>
      <c r="CW89" s="11">
        <v>-71.507689123999995</v>
      </c>
      <c r="CX89" s="11">
        <v>22.905331859999997</v>
      </c>
      <c r="CY89" s="11">
        <v>22.108278488</v>
      </c>
      <c r="CZ89" s="11">
        <v>69.247522703000001</v>
      </c>
      <c r="DA89" s="11">
        <v>-62.291103722000003</v>
      </c>
      <c r="DB89" s="11">
        <v>3.2942988839999998</v>
      </c>
      <c r="DC89" s="11">
        <v>-55.032228827000004</v>
      </c>
      <c r="DD89" s="11">
        <v>-70.491149344999997</v>
      </c>
      <c r="DE89" s="11">
        <v>-790.95000625099999</v>
      </c>
      <c r="DF89" s="11">
        <v>-353.61568456700002</v>
      </c>
      <c r="DG89" s="11">
        <v>-54.086164793000002</v>
      </c>
      <c r="DH89" s="11">
        <v>-49.763671431000006</v>
      </c>
      <c r="DI89" s="11">
        <v>-107.062215256</v>
      </c>
      <c r="DJ89" s="11">
        <v>132.45982534499998</v>
      </c>
      <c r="DK89" s="11">
        <v>-59.581203439000006</v>
      </c>
      <c r="DL89" s="11">
        <v>-39.946351782000001</v>
      </c>
      <c r="DM89" s="11">
        <v>71.580165211999997</v>
      </c>
      <c r="DN89" s="11">
        <v>39.601631069999996</v>
      </c>
      <c r="DO89" s="11">
        <v>3.7838559940000001</v>
      </c>
      <c r="DP89" s="11">
        <v>-726.21687829600012</v>
      </c>
      <c r="DQ89" s="11">
        <v>-390.03967940900003</v>
      </c>
      <c r="DR89" s="11">
        <v>-794.30569217099992</v>
      </c>
      <c r="DS89" s="11">
        <v>-91.420083290999997</v>
      </c>
      <c r="DT89" s="11">
        <v>-285.17656936700001</v>
      </c>
      <c r="DU89" s="11">
        <v>119.69007908399998</v>
      </c>
      <c r="DV89" s="11">
        <v>-15.784150005000001</v>
      </c>
      <c r="DW89" s="11">
        <v>-222.10606733200001</v>
      </c>
      <c r="DX89" s="11">
        <v>-85.71417645999999</v>
      </c>
      <c r="DY89" s="11">
        <v>-156.62141021300002</v>
      </c>
      <c r="DZ89" s="11">
        <v>-235.69811386700002</v>
      </c>
      <c r="EA89" s="11">
        <v>-70.436138028000002</v>
      </c>
      <c r="EB89" s="11">
        <v>65.357709962000001</v>
      </c>
      <c r="EC89" s="11">
        <v>-19.923862618000001</v>
      </c>
      <c r="ED89" s="11">
        <v>-577.23848948900002</v>
      </c>
      <c r="EE89" s="11">
        <v>-526.97003222800004</v>
      </c>
      <c r="EF89" s="11">
        <v>-45.885000611000002</v>
      </c>
      <c r="EG89" s="11">
        <v>-133.560514541</v>
      </c>
      <c r="EH89" s="11">
        <v>-115.19405276600001</v>
      </c>
      <c r="EI89" s="11">
        <v>-27.620105655000003</v>
      </c>
      <c r="EJ89" s="11">
        <v>-293.28686927199999</v>
      </c>
      <c r="EK89" s="11">
        <v>-5.3311695510000003</v>
      </c>
      <c r="EL89" s="11">
        <v>-135.00559144499999</v>
      </c>
      <c r="EM89" s="11">
        <v>-121.58920151300001</v>
      </c>
      <c r="EN89" s="11">
        <v>-444.38565616700004</v>
      </c>
      <c r="EO89" s="11">
        <v>117.934416724</v>
      </c>
      <c r="EP89" s="11">
        <v>-763.25242008300017</v>
      </c>
      <c r="EQ89" s="11">
        <v>-50.696668930999977</v>
      </c>
      <c r="ER89" s="11">
        <v>59.527643671</v>
      </c>
      <c r="ES89" s="11">
        <v>324.919860142</v>
      </c>
      <c r="ET89" s="11">
        <v>120.450793401</v>
      </c>
      <c r="EU89" s="11">
        <v>174.24769652999998</v>
      </c>
      <c r="EV89" s="11">
        <v>25.553575266000003</v>
      </c>
      <c r="EW89" s="11">
        <v>32.029097314000012</v>
      </c>
      <c r="EX89" s="11">
        <v>-91.525952985000004</v>
      </c>
      <c r="EY89" s="11">
        <v>182.04679425799998</v>
      </c>
      <c r="EZ89" s="11">
        <v>164.56648312599998</v>
      </c>
      <c r="FA89" s="11">
        <v>-24.761385128000001</v>
      </c>
      <c r="FB89" s="11">
        <v>-645.12535535200004</v>
      </c>
      <c r="FC89" s="11">
        <v>-339.40345181500004</v>
      </c>
      <c r="FD89" s="11">
        <v>155.78987828699999</v>
      </c>
      <c r="FE89" s="11">
        <v>-0.60535269699999994</v>
      </c>
      <c r="FF89" s="11">
        <v>-101.738867648</v>
      </c>
      <c r="FG89" s="11">
        <v>-0.58099105899999992</v>
      </c>
      <c r="FH89" s="11">
        <v>-0.36406159999999999</v>
      </c>
      <c r="FI89" s="11">
        <v>-0.23719336499999999</v>
      </c>
      <c r="FJ89" s="11">
        <v>1.2500000000000001E-2</v>
      </c>
      <c r="FK89" s="11">
        <v>-4.8150399999999996E-2</v>
      </c>
      <c r="FL89" s="11">
        <v>-1.2604025E-2</v>
      </c>
      <c r="FM89" s="11">
        <v>-0.19820493299999997</v>
      </c>
      <c r="FN89" s="11">
        <v>-331.56984417400031</v>
      </c>
      <c r="FO89" s="11">
        <v>-97.896591215999933</v>
      </c>
      <c r="FP89" s="11">
        <v>3.7848901629999991</v>
      </c>
      <c r="FQ89" s="11">
        <v>371.20766089900002</v>
      </c>
      <c r="FR89" s="11">
        <v>-300.357436828</v>
      </c>
      <c r="FS89" s="11">
        <v>55.651330554000012</v>
      </c>
      <c r="FT89" s="11">
        <v>-114.76328363600001</v>
      </c>
      <c r="FU89" s="11">
        <v>-108.6276752</v>
      </c>
      <c r="FV89" s="11">
        <v>0.27087124500000004</v>
      </c>
      <c r="FW89" s="11">
        <v>283.52438373799998</v>
      </c>
      <c r="FX89" s="11">
        <v>104.49185317800001</v>
      </c>
      <c r="FY89" s="11">
        <v>111.72553622500001</v>
      </c>
      <c r="FZ89" s="11">
        <v>542.248228789</v>
      </c>
      <c r="GA89" s="11">
        <v>-61.419062000000054</v>
      </c>
      <c r="GB89" s="6">
        <v>222.443328197</v>
      </c>
      <c r="GC89" s="6">
        <v>393.890832843</v>
      </c>
      <c r="GD89" s="6">
        <v>-327.59475397599999</v>
      </c>
      <c r="GE89" s="6">
        <v>216.07864106600002</v>
      </c>
      <c r="GF89" s="6">
        <v>-55.256459083999999</v>
      </c>
      <c r="GG89" s="6">
        <v>-209.27955240700001</v>
      </c>
      <c r="GH89" s="6">
        <v>65.079265796000001</v>
      </c>
      <c r="GI89" s="6">
        <v>-242.863676811</v>
      </c>
      <c r="GJ89" s="6">
        <v>202.50186680499999</v>
      </c>
      <c r="GK89" s="6">
        <v>222.15060321800001</v>
      </c>
      <c r="GL89" s="7">
        <v>577.80001245700009</v>
      </c>
      <c r="GM89" s="7">
        <v>-358.47045496900006</v>
      </c>
      <c r="GN89" s="7">
        <v>396.46630195299997</v>
      </c>
      <c r="GO89" s="7">
        <v>-255.51881436300002</v>
      </c>
      <c r="GP89" s="7">
        <v>330.81872407000003</v>
      </c>
      <c r="GQ89" s="7">
        <v>-183.50506008000002</v>
      </c>
      <c r="GR89" s="7">
        <v>45.300901069999995</v>
      </c>
      <c r="GS89" s="7">
        <v>11.027106818999997</v>
      </c>
      <c r="GT89" s="7">
        <v>-212.57094537399999</v>
      </c>
      <c r="GU89" s="7">
        <v>133.42771304899998</v>
      </c>
      <c r="GV89" s="7">
        <v>473.04133215899998</v>
      </c>
      <c r="GW89" s="7">
        <v>238.97001994499999</v>
      </c>
      <c r="GX89" s="158">
        <v>878.87078529499979</v>
      </c>
      <c r="GY89" s="158">
        <v>-256.92266118699996</v>
      </c>
      <c r="GZ89" s="158">
        <v>584.56304763899993</v>
      </c>
      <c r="HA89" s="158">
        <v>-151.60730908099998</v>
      </c>
      <c r="HB89" s="158">
        <v>-149.61397596800001</v>
      </c>
      <c r="HC89" s="158">
        <v>-212.03982813000002</v>
      </c>
      <c r="HD89" s="158">
        <v>86.771990187000014</v>
      </c>
      <c r="HE89" s="158">
        <v>95.167832852000004</v>
      </c>
      <c r="HF89" s="158">
        <v>283.94184491299995</v>
      </c>
      <c r="HG89" s="158">
        <v>-247.20535060399999</v>
      </c>
      <c r="HH89" s="158">
        <v>245.05928621799998</v>
      </c>
      <c r="HI89" s="158">
        <v>1135.1805610780002</v>
      </c>
      <c r="HJ89" s="163">
        <v>554.91924740500008</v>
      </c>
      <c r="HK89" s="163">
        <v>-81.689492579999978</v>
      </c>
      <c r="HL89" s="163">
        <v>235.50748527500002</v>
      </c>
      <c r="HM89" s="163">
        <v>142.80615148699999</v>
      </c>
      <c r="HN89" s="163">
        <v>-161.59987958799996</v>
      </c>
      <c r="HO89" s="163">
        <v>-119.844778644</v>
      </c>
      <c r="HP89" s="163">
        <v>127.71093465600002</v>
      </c>
      <c r="HQ89" s="163">
        <v>183.09502967300003</v>
      </c>
      <c r="HR89" s="163">
        <v>-63.479468105000002</v>
      </c>
      <c r="HS89" s="163">
        <v>134.07323174999999</v>
      </c>
      <c r="HT89" s="163">
        <v>-54.879315933000001</v>
      </c>
      <c r="HU89" s="163">
        <v>672.82947132000004</v>
      </c>
      <c r="HV89" s="163">
        <v>-1342.065710309</v>
      </c>
      <c r="HW89" s="163">
        <v>357.43823226299992</v>
      </c>
      <c r="HX89" s="163">
        <v>135.651016115</v>
      </c>
      <c r="HY89" s="163">
        <v>-133.369373564</v>
      </c>
      <c r="HZ89" s="163">
        <v>44.717945753000002</v>
      </c>
      <c r="IA89" s="163">
        <v>41.776765588000004</v>
      </c>
      <c r="IB89" s="163">
        <v>572.01518919099999</v>
      </c>
      <c r="IC89" s="163">
        <v>82.426517996000001</v>
      </c>
      <c r="ID89" s="163">
        <v>-37.658358093000004</v>
      </c>
      <c r="IE89" s="163">
        <v>181.16541122999999</v>
      </c>
      <c r="IF89" s="163">
        <v>-365.56636060800002</v>
      </c>
      <c r="IG89" s="163">
        <v>1201.5641440219999</v>
      </c>
      <c r="IH89" s="158">
        <v>262.28053812300004</v>
      </c>
      <c r="II89" s="158">
        <v>-1674.1639874079999</v>
      </c>
      <c r="IJ89" s="158">
        <v>304.22217989700005</v>
      </c>
      <c r="IK89" s="158">
        <v>-173.73975221100002</v>
      </c>
      <c r="IL89" s="158">
        <v>-140.519369318</v>
      </c>
      <c r="IM89" s="158">
        <v>-191.80422299899999</v>
      </c>
      <c r="IN89" s="158">
        <v>0</v>
      </c>
      <c r="IO89" s="158"/>
      <c r="IP89" s="158"/>
      <c r="IQ89" s="158"/>
      <c r="IR89" s="158"/>
      <c r="IS89" s="158"/>
    </row>
    <row r="90" spans="1:253" x14ac:dyDescent="0.25">
      <c r="A90" s="13" t="s">
        <v>61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9.1E-4</v>
      </c>
      <c r="R90" s="47">
        <v>0</v>
      </c>
      <c r="S90" s="47">
        <v>0.12362999999999999</v>
      </c>
      <c r="T90" s="47">
        <v>2.7616999999999999E-2</v>
      </c>
      <c r="U90" s="47">
        <v>1.688482</v>
      </c>
      <c r="V90" s="47">
        <v>6.4942000000000236E-2</v>
      </c>
      <c r="W90" s="47">
        <v>6.2404169999999999</v>
      </c>
      <c r="X90" s="47">
        <v>0.87129199999999996</v>
      </c>
      <c r="Y90" s="47">
        <v>3.6509710000000006</v>
      </c>
      <c r="Z90" s="47">
        <v>0</v>
      </c>
      <c r="AA90" s="47">
        <v>0</v>
      </c>
      <c r="AB90" s="47">
        <v>0</v>
      </c>
      <c r="AC90" s="47">
        <v>0</v>
      </c>
      <c r="AD90" s="47">
        <v>0.94204235000000003</v>
      </c>
      <c r="AE90" s="47">
        <v>0</v>
      </c>
      <c r="AF90" s="47">
        <v>1.2033372959999997</v>
      </c>
      <c r="AG90" s="47">
        <v>1.6238630940000001</v>
      </c>
      <c r="AH90" s="47">
        <v>0.18117766500000015</v>
      </c>
      <c r="AI90" s="47">
        <v>2.9761653000000023E-2</v>
      </c>
      <c r="AJ90" s="47">
        <v>0.62366777400000006</v>
      </c>
      <c r="AK90" s="47">
        <v>3.3882626949999994</v>
      </c>
      <c r="AL90" s="47">
        <v>0</v>
      </c>
      <c r="AM90" s="47">
        <v>0</v>
      </c>
      <c r="AN90" s="47">
        <v>0</v>
      </c>
      <c r="AO90" s="47">
        <v>0.32347129999999996</v>
      </c>
      <c r="AP90" s="47">
        <v>1.5977775330000001</v>
      </c>
      <c r="AQ90" s="47">
        <v>-5.5513390000000978E-3</v>
      </c>
      <c r="AR90" s="47">
        <v>0</v>
      </c>
      <c r="AS90" s="47">
        <v>1.2985589999999548E-3</v>
      </c>
      <c r="AT90" s="47">
        <v>3.9470000000392249E-6</v>
      </c>
      <c r="AU90" s="47">
        <v>-3.9470000000392249E-6</v>
      </c>
      <c r="AV90" s="47">
        <v>2.1416560000000117E-3</v>
      </c>
      <c r="AW90" s="47">
        <v>2.4134659279999995</v>
      </c>
      <c r="AX90" s="47">
        <v>0</v>
      </c>
      <c r="AY90" s="47">
        <v>0</v>
      </c>
      <c r="AZ90" s="47">
        <v>0</v>
      </c>
      <c r="BA90" s="47">
        <v>0</v>
      </c>
      <c r="BB90" s="47">
        <v>0.46067200000000003</v>
      </c>
      <c r="BC90" s="47">
        <v>0</v>
      </c>
      <c r="BD90" s="47">
        <v>0</v>
      </c>
      <c r="BE90" s="47">
        <v>0</v>
      </c>
      <c r="BF90" s="47">
        <v>0</v>
      </c>
      <c r="BG90" s="47">
        <v>5.5914410999999969E-2</v>
      </c>
      <c r="BH90" s="47">
        <v>2.7448539169999999</v>
      </c>
      <c r="BI90" s="47">
        <v>4.3873902000000041E-2</v>
      </c>
      <c r="BJ90" s="47">
        <v>0</v>
      </c>
      <c r="BK90" s="47">
        <v>0</v>
      </c>
      <c r="BL90" s="47">
        <v>0.38849997800000002</v>
      </c>
      <c r="BM90" s="47">
        <v>3.2044036800000004</v>
      </c>
      <c r="BN90" s="47">
        <v>3.8864075979999999</v>
      </c>
      <c r="BO90" s="47">
        <v>0.14217588900000011</v>
      </c>
      <c r="BP90" s="47">
        <v>0.49512909800000021</v>
      </c>
      <c r="BQ90" s="47">
        <v>0.24875573199999962</v>
      </c>
      <c r="BR90" s="47">
        <v>0</v>
      </c>
      <c r="BS90" s="47">
        <v>1.2156767389999992</v>
      </c>
      <c r="BT90" s="47">
        <v>0</v>
      </c>
      <c r="BU90" s="47">
        <v>5.1778949210000027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0</v>
      </c>
      <c r="CL90" s="47">
        <v>0</v>
      </c>
      <c r="CM90" s="47">
        <v>0</v>
      </c>
      <c r="CN90" s="47">
        <v>0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7">
        <v>0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7">
        <v>0</v>
      </c>
      <c r="DL90" s="47">
        <v>0</v>
      </c>
      <c r="DM90" s="47">
        <v>0</v>
      </c>
      <c r="DN90" s="47">
        <v>0</v>
      </c>
      <c r="DO90" s="47">
        <v>0</v>
      </c>
      <c r="DP90" s="47">
        <v>0</v>
      </c>
      <c r="DQ90" s="47">
        <v>0</v>
      </c>
      <c r="DR90" s="47">
        <v>0</v>
      </c>
      <c r="DS90" s="47">
        <v>0</v>
      </c>
      <c r="DT90" s="47">
        <v>0</v>
      </c>
      <c r="DU90" s="47">
        <v>0</v>
      </c>
      <c r="DV90" s="47">
        <v>0</v>
      </c>
      <c r="DW90" s="47">
        <v>0</v>
      </c>
      <c r="DX90" s="47">
        <v>0</v>
      </c>
      <c r="DY90" s="47">
        <v>0</v>
      </c>
      <c r="DZ90" s="47">
        <v>0</v>
      </c>
      <c r="EA90" s="47">
        <v>0</v>
      </c>
      <c r="EB90" s="47">
        <v>0</v>
      </c>
      <c r="EC90" s="47">
        <v>0</v>
      </c>
      <c r="ED90" s="47">
        <v>0</v>
      </c>
      <c r="EE90" s="47">
        <v>0</v>
      </c>
      <c r="EF90" s="47">
        <v>0</v>
      </c>
      <c r="EG90" s="47">
        <v>0</v>
      </c>
      <c r="EH90" s="47">
        <v>0</v>
      </c>
      <c r="EI90" s="47">
        <v>0</v>
      </c>
      <c r="EJ90" s="47">
        <v>0</v>
      </c>
      <c r="EK90" s="47">
        <v>0</v>
      </c>
      <c r="EL90" s="47">
        <v>0</v>
      </c>
      <c r="EM90" s="47">
        <v>0</v>
      </c>
      <c r="EN90" s="47">
        <v>0</v>
      </c>
      <c r="EO90" s="47">
        <v>0</v>
      </c>
      <c r="EP90" s="47">
        <v>761.13237191099995</v>
      </c>
      <c r="EQ90" s="47">
        <v>390.24703542999998</v>
      </c>
      <c r="ER90" s="47">
        <v>59.527643671</v>
      </c>
      <c r="ES90" s="47">
        <v>324.99271788200002</v>
      </c>
      <c r="ET90" s="47">
        <v>120.590424287</v>
      </c>
      <c r="EU90" s="47">
        <v>174.292701814</v>
      </c>
      <c r="EV90" s="47">
        <v>25.712323487000003</v>
      </c>
      <c r="EW90" s="47">
        <v>254.074166244</v>
      </c>
      <c r="EX90" s="47">
        <v>-91.275881940000005</v>
      </c>
      <c r="EY90" s="47">
        <v>241.60239357099999</v>
      </c>
      <c r="EZ90" s="47">
        <v>164.68631237599999</v>
      </c>
      <c r="FA90" s="47">
        <v>-24.761385128000001</v>
      </c>
      <c r="FB90" s="47">
        <v>1170.4963986719999</v>
      </c>
      <c r="FC90" s="47">
        <v>127.57650019499999</v>
      </c>
      <c r="FD90" s="47">
        <v>155.78987828699999</v>
      </c>
      <c r="FE90" s="47">
        <v>0</v>
      </c>
      <c r="FF90" s="47">
        <v>0</v>
      </c>
      <c r="FG90" s="47">
        <v>0</v>
      </c>
      <c r="FH90" s="47">
        <v>0</v>
      </c>
      <c r="FI90" s="47">
        <v>0</v>
      </c>
      <c r="FJ90" s="47">
        <v>0</v>
      </c>
      <c r="FK90" s="47">
        <v>0</v>
      </c>
      <c r="FL90" s="47">
        <v>0</v>
      </c>
      <c r="FM90" s="47">
        <v>0</v>
      </c>
      <c r="FN90" s="47">
        <v>1192.8149478199998</v>
      </c>
      <c r="FO90" s="47">
        <v>343.04711314500003</v>
      </c>
      <c r="FP90" s="47">
        <v>5.1232237189999994</v>
      </c>
      <c r="FQ90" s="47">
        <v>371.252900899</v>
      </c>
      <c r="FR90" s="47">
        <v>-297.62547077700003</v>
      </c>
      <c r="FS90" s="47">
        <v>159.50832863100001</v>
      </c>
      <c r="FT90" s="47">
        <v>-114.63617905300001</v>
      </c>
      <c r="FU90" s="47">
        <v>-108.625003045</v>
      </c>
      <c r="FV90" s="47">
        <v>0.27019909000000003</v>
      </c>
      <c r="FW90" s="47">
        <v>283.578036768</v>
      </c>
      <c r="FX90" s="47">
        <v>106.88429803000001</v>
      </c>
      <c r="FY90" s="47">
        <v>113.02634178400001</v>
      </c>
      <c r="FZ90" s="47">
        <v>953.19247907199997</v>
      </c>
      <c r="GA90" s="47">
        <v>475.89779623200002</v>
      </c>
      <c r="GB90" s="6">
        <v>222.443328197</v>
      </c>
      <c r="GC90" s="6">
        <v>393.890832843</v>
      </c>
      <c r="GD90" s="6">
        <v>-327.59475397599999</v>
      </c>
      <c r="GE90" s="6">
        <v>216.07864106600002</v>
      </c>
      <c r="GF90" s="6">
        <v>-55.256459083999999</v>
      </c>
      <c r="GG90" s="6">
        <v>-208.906492407</v>
      </c>
      <c r="GH90" s="6">
        <v>65.109265796000003</v>
      </c>
      <c r="GI90" s="6">
        <v>-242.85766252499999</v>
      </c>
      <c r="GJ90" s="6">
        <v>240.24806854299999</v>
      </c>
      <c r="GK90" s="6">
        <v>242.24319404900001</v>
      </c>
      <c r="GL90" s="7">
        <v>1099.6746223540001</v>
      </c>
      <c r="GM90" s="7">
        <v>293.40019635300001</v>
      </c>
      <c r="GN90" s="7">
        <v>414.77893501199998</v>
      </c>
      <c r="GO90" s="7">
        <v>-230.11766293600002</v>
      </c>
      <c r="GP90" s="7">
        <v>344.23054237500003</v>
      </c>
      <c r="GQ90" s="7">
        <v>-169.76146013100001</v>
      </c>
      <c r="GR90" s="7">
        <v>58.815059374999997</v>
      </c>
      <c r="GS90" s="7">
        <v>110.023813515</v>
      </c>
      <c r="GT90" s="7">
        <v>-195.28072236899999</v>
      </c>
      <c r="GU90" s="7">
        <v>147.06858518799999</v>
      </c>
      <c r="GV90" s="7">
        <v>500.648354391</v>
      </c>
      <c r="GW90" s="7">
        <v>239.744681082</v>
      </c>
      <c r="GX90" s="158">
        <v>1162.4274716409998</v>
      </c>
      <c r="GY90" s="158">
        <v>308.676937689</v>
      </c>
      <c r="GZ90" s="158">
        <v>597.97486594399993</v>
      </c>
      <c r="HA90" s="158">
        <v>-138.153609776</v>
      </c>
      <c r="HB90" s="158">
        <v>-135.14141665100001</v>
      </c>
      <c r="HC90" s="158">
        <v>-198.34726433100002</v>
      </c>
      <c r="HD90" s="158">
        <v>100.69326934300001</v>
      </c>
      <c r="HE90" s="158">
        <v>108.579651157</v>
      </c>
      <c r="HF90" s="158">
        <v>297.35366321799995</v>
      </c>
      <c r="HG90" s="158">
        <v>-80.099766752999997</v>
      </c>
      <c r="HH90" s="158">
        <v>261.24309498899999</v>
      </c>
      <c r="HI90" s="158">
        <v>1151.0198243730001</v>
      </c>
      <c r="HJ90" s="163">
        <v>822.35032837400001</v>
      </c>
      <c r="HK90" s="163">
        <v>372.12589246100003</v>
      </c>
      <c r="HL90" s="163">
        <v>260.90915541100003</v>
      </c>
      <c r="HM90" s="163">
        <v>159.27805819599999</v>
      </c>
      <c r="HN90" s="163">
        <v>-145.11117287899998</v>
      </c>
      <c r="HO90" s="163">
        <v>-101.87294301200001</v>
      </c>
      <c r="HP90" s="163">
        <v>144.94764362700002</v>
      </c>
      <c r="HQ90" s="163">
        <v>200.24168864400002</v>
      </c>
      <c r="HR90" s="163">
        <v>-46.332809134000001</v>
      </c>
      <c r="HS90" s="163">
        <v>165.698664888</v>
      </c>
      <c r="HT90" s="163">
        <v>-17.824839433000001</v>
      </c>
      <c r="HU90" s="163">
        <v>851.63930425800004</v>
      </c>
      <c r="HV90" s="163">
        <v>986.26709684999992</v>
      </c>
      <c r="HW90" s="163">
        <v>589.62574898799994</v>
      </c>
      <c r="HX90" s="163">
        <v>135.651016115</v>
      </c>
      <c r="HY90" s="163">
        <v>-133.369373564</v>
      </c>
      <c r="HZ90" s="163">
        <v>44.717945753000002</v>
      </c>
      <c r="IA90" s="163">
        <v>41.776765588000004</v>
      </c>
      <c r="IB90" s="163">
        <v>572.01518919099999</v>
      </c>
      <c r="IC90" s="163">
        <v>82.426517996000001</v>
      </c>
      <c r="ID90" s="163">
        <v>-37.658358093000004</v>
      </c>
      <c r="IE90" s="163">
        <v>181.16541122999999</v>
      </c>
      <c r="IF90" s="163">
        <v>-365.56636060800002</v>
      </c>
      <c r="IG90" s="163">
        <v>1201.5641440219999</v>
      </c>
      <c r="IH90" s="158">
        <v>1737.4103849140001</v>
      </c>
      <c r="II90" s="158">
        <v>127.72003228600001</v>
      </c>
      <c r="IJ90" s="158">
        <v>304.22217989700005</v>
      </c>
      <c r="IK90" s="158">
        <v>-173.73975221100002</v>
      </c>
      <c r="IL90" s="158">
        <v>-140.519369318</v>
      </c>
      <c r="IM90" s="158">
        <v>-191.80422299899999</v>
      </c>
      <c r="IN90" s="158">
        <v>0</v>
      </c>
      <c r="IO90" s="158"/>
      <c r="IP90" s="158"/>
      <c r="IQ90" s="158"/>
      <c r="IR90" s="158"/>
      <c r="IS90" s="158"/>
    </row>
    <row r="91" spans="1:253" x14ac:dyDescent="0.25">
      <c r="A91" s="13" t="s">
        <v>62</v>
      </c>
      <c r="B91" s="47">
        <v>387.004783965</v>
      </c>
      <c r="C91" s="47">
        <v>212.42874322199998</v>
      </c>
      <c r="D91" s="47">
        <v>5.4845843759999999</v>
      </c>
      <c r="E91" s="47">
        <v>47.293861151000002</v>
      </c>
      <c r="F91" s="47">
        <v>0.45647633599999998</v>
      </c>
      <c r="G91" s="47">
        <v>1.8353850760000001</v>
      </c>
      <c r="H91" s="47">
        <v>14.458470055999999</v>
      </c>
      <c r="I91" s="47">
        <v>151.16037900800001</v>
      </c>
      <c r="J91" s="47">
        <v>5.7644804939999998</v>
      </c>
      <c r="K91" s="47">
        <v>0.17494074699999998</v>
      </c>
      <c r="L91" s="47">
        <v>4.1327522910000001</v>
      </c>
      <c r="M91" s="47">
        <v>0.47015026100000001</v>
      </c>
      <c r="N91" s="47">
        <v>329.57913787500001</v>
      </c>
      <c r="O91" s="47">
        <v>203.855795</v>
      </c>
      <c r="P91" s="47">
        <v>0</v>
      </c>
      <c r="Q91" s="47">
        <v>9.1049000000000002E-4</v>
      </c>
      <c r="R91" s="47">
        <v>0</v>
      </c>
      <c r="S91" s="47">
        <v>0.123629553</v>
      </c>
      <c r="T91" s="47">
        <v>2.7616926E-2</v>
      </c>
      <c r="U91" s="47">
        <v>1.688482949</v>
      </c>
      <c r="V91" s="47">
        <v>6.4941481999999995E-2</v>
      </c>
      <c r="W91" s="47">
        <v>6.2404160849999997</v>
      </c>
      <c r="X91" s="47">
        <v>0.87129228000000003</v>
      </c>
      <c r="Y91" s="47">
        <v>3.6509709610000001</v>
      </c>
      <c r="Z91" s="47">
        <v>106.953026686</v>
      </c>
      <c r="AA91" s="47">
        <v>17.266632893365028</v>
      </c>
      <c r="AB91" s="47">
        <v>0</v>
      </c>
      <c r="AC91" s="47">
        <v>0</v>
      </c>
      <c r="AD91" s="47">
        <v>0.94204235000000003</v>
      </c>
      <c r="AE91" s="47">
        <v>0</v>
      </c>
      <c r="AF91" s="47">
        <v>1.2033372959999999</v>
      </c>
      <c r="AG91" s="47">
        <v>1.6238630939999998</v>
      </c>
      <c r="AH91" s="47">
        <v>0.18117766499999999</v>
      </c>
      <c r="AI91" s="47">
        <v>2.9761652999999999E-2</v>
      </c>
      <c r="AJ91" s="47">
        <v>0.62366777400000006</v>
      </c>
      <c r="AK91" s="47">
        <v>3.3882626949999999</v>
      </c>
      <c r="AL91" s="47">
        <v>270.29268307440003</v>
      </c>
      <c r="AM91" s="47">
        <v>18.154523542000003</v>
      </c>
      <c r="AN91" s="47">
        <v>0</v>
      </c>
      <c r="AO91" s="47">
        <v>0.32347129999999996</v>
      </c>
      <c r="AP91" s="47">
        <v>1.5977775329999999</v>
      </c>
      <c r="AQ91" s="47">
        <v>-5.5513389999999998E-3</v>
      </c>
      <c r="AR91" s="47">
        <v>0</v>
      </c>
      <c r="AS91" s="47">
        <v>1.2985589999999999E-3</v>
      </c>
      <c r="AT91" s="47">
        <v>0</v>
      </c>
      <c r="AU91" s="47">
        <v>0</v>
      </c>
      <c r="AV91" s="47">
        <v>2.1416559999999996E-3</v>
      </c>
      <c r="AW91" s="47">
        <v>2.4134659279999999</v>
      </c>
      <c r="AX91" s="47">
        <v>356.11716915799997</v>
      </c>
      <c r="AY91" s="47">
        <v>188.46380166900002</v>
      </c>
      <c r="AZ91" s="47">
        <v>0</v>
      </c>
      <c r="BA91" s="47">
        <v>0</v>
      </c>
      <c r="BB91" s="47">
        <v>0.46067200000000003</v>
      </c>
      <c r="BC91" s="47">
        <v>0</v>
      </c>
      <c r="BD91" s="47">
        <v>0</v>
      </c>
      <c r="BE91" s="47">
        <v>0</v>
      </c>
      <c r="BF91" s="47">
        <v>0.20862697599999999</v>
      </c>
      <c r="BG91" s="47">
        <v>5.5914411000000004E-2</v>
      </c>
      <c r="BH91" s="47">
        <v>2.7448539169999999</v>
      </c>
      <c r="BI91" s="47">
        <v>4.3873901999999999E-2</v>
      </c>
      <c r="BJ91" s="47">
        <v>651.86770296400005</v>
      </c>
      <c r="BK91" s="47">
        <v>176.825032067</v>
      </c>
      <c r="BL91" s="47">
        <v>0.38849997800000002</v>
      </c>
      <c r="BM91" s="47">
        <v>3.20440368</v>
      </c>
      <c r="BN91" s="47">
        <v>3.8864075980000004</v>
      </c>
      <c r="BO91" s="47">
        <v>0.142175889</v>
      </c>
      <c r="BP91" s="47">
        <v>0.49512909799999999</v>
      </c>
      <c r="BQ91" s="47">
        <v>0.24875573200000001</v>
      </c>
      <c r="BR91" s="47">
        <v>3.2395988000000001E-2</v>
      </c>
      <c r="BS91" s="47">
        <v>1.2156767390000001</v>
      </c>
      <c r="BT91" s="47">
        <v>0</v>
      </c>
      <c r="BU91" s="47">
        <v>5.177894921</v>
      </c>
      <c r="BV91" s="47">
        <v>401.20381010200003</v>
      </c>
      <c r="BW91" s="47">
        <v>-186.85999381400001</v>
      </c>
      <c r="BX91" s="47">
        <v>205.89417468299999</v>
      </c>
      <c r="BY91" s="47">
        <v>-87.314275295999991</v>
      </c>
      <c r="BZ91" s="47">
        <v>58.247000588999995</v>
      </c>
      <c r="CA91" s="47">
        <v>73.235348713999997</v>
      </c>
      <c r="CB91" s="47">
        <v>-22.830590737999998</v>
      </c>
      <c r="CC91" s="47">
        <v>-18.416204256</v>
      </c>
      <c r="CD91" s="47">
        <v>203.61293891400001</v>
      </c>
      <c r="CE91" s="47">
        <v>-51.840545212999999</v>
      </c>
      <c r="CF91" s="47">
        <v>-71.028665791999998</v>
      </c>
      <c r="CG91" s="47">
        <v>430.13018530500005</v>
      </c>
      <c r="CH91" s="47">
        <v>312.21079808300004</v>
      </c>
      <c r="CI91" s="47">
        <v>77.440469233000002</v>
      </c>
      <c r="CJ91" s="47">
        <v>-84.016709614999996</v>
      </c>
      <c r="CK91" s="47">
        <v>150.47172007700001</v>
      </c>
      <c r="CL91" s="47">
        <v>-107.69318096299999</v>
      </c>
      <c r="CM91" s="47">
        <v>68.65284700700002</v>
      </c>
      <c r="CN91" s="47">
        <v>-69.190643311999992</v>
      </c>
      <c r="CO91" s="47">
        <v>10.495122491</v>
      </c>
      <c r="CP91" s="47">
        <v>132.40215623200001</v>
      </c>
      <c r="CQ91" s="47">
        <v>-21.553071745999997</v>
      </c>
      <c r="CR91" s="47">
        <v>199.813494561</v>
      </c>
      <c r="CS91" s="47">
        <v>328.61113109500002</v>
      </c>
      <c r="CT91" s="47">
        <v>395.74569453300001</v>
      </c>
      <c r="CU91" s="47">
        <v>44.276939551000005</v>
      </c>
      <c r="CV91" s="47">
        <v>-66.792636489000003</v>
      </c>
      <c r="CW91" s="47">
        <v>71.507689123999995</v>
      </c>
      <c r="CX91" s="47">
        <v>-22.905331859999997</v>
      </c>
      <c r="CY91" s="47">
        <v>-22.108278488</v>
      </c>
      <c r="CZ91" s="47">
        <v>-69.247522703000001</v>
      </c>
      <c r="DA91" s="47">
        <v>62.291103722000003</v>
      </c>
      <c r="DB91" s="47">
        <v>-3.2942988839999998</v>
      </c>
      <c r="DC91" s="47">
        <v>55.032228827000004</v>
      </c>
      <c r="DD91" s="47">
        <v>70.491149344999997</v>
      </c>
      <c r="DE91" s="47">
        <v>790.95000625099999</v>
      </c>
      <c r="DF91" s="47">
        <v>353.61568456700002</v>
      </c>
      <c r="DG91" s="47">
        <v>54.086164793000002</v>
      </c>
      <c r="DH91" s="47">
        <v>49.763671431000006</v>
      </c>
      <c r="DI91" s="47">
        <v>107.062215256</v>
      </c>
      <c r="DJ91" s="47">
        <v>-132.45982534499998</v>
      </c>
      <c r="DK91" s="47">
        <v>59.581203439000006</v>
      </c>
      <c r="DL91" s="47">
        <v>39.946351782000001</v>
      </c>
      <c r="DM91" s="47">
        <v>-71.580165211999997</v>
      </c>
      <c r="DN91" s="47">
        <v>-39.601631069999996</v>
      </c>
      <c r="DO91" s="47">
        <v>-3.7838559940000001</v>
      </c>
      <c r="DP91" s="47">
        <v>726.21687829600012</v>
      </c>
      <c r="DQ91" s="47">
        <v>390.03967940900003</v>
      </c>
      <c r="DR91" s="47">
        <v>794.30569217099992</v>
      </c>
      <c r="DS91" s="47">
        <v>91.420083290999997</v>
      </c>
      <c r="DT91" s="47">
        <v>285.17656936700001</v>
      </c>
      <c r="DU91" s="47">
        <v>-119.69007908399998</v>
      </c>
      <c r="DV91" s="47">
        <v>15.784150005000001</v>
      </c>
      <c r="DW91" s="47">
        <v>222.10606733200001</v>
      </c>
      <c r="DX91" s="47">
        <v>85.71417645999999</v>
      </c>
      <c r="DY91" s="47">
        <v>156.62141021300002</v>
      </c>
      <c r="DZ91" s="47">
        <v>235.69811386700002</v>
      </c>
      <c r="EA91" s="47">
        <v>70.436138028000002</v>
      </c>
      <c r="EB91" s="47">
        <v>-65.357709962000001</v>
      </c>
      <c r="EC91" s="47">
        <v>19.923862618000001</v>
      </c>
      <c r="ED91" s="47">
        <v>577.23848948900002</v>
      </c>
      <c r="EE91" s="47">
        <v>526.97003222800004</v>
      </c>
      <c r="EF91" s="47">
        <v>45.885000611000002</v>
      </c>
      <c r="EG91" s="47">
        <v>133.560514541</v>
      </c>
      <c r="EH91" s="47">
        <v>115.19405276600001</v>
      </c>
      <c r="EI91" s="47">
        <v>27.620105655000003</v>
      </c>
      <c r="EJ91" s="47">
        <v>293.28686927199999</v>
      </c>
      <c r="EK91" s="47">
        <v>5.3311695510000003</v>
      </c>
      <c r="EL91" s="47">
        <v>135.00559144499999</v>
      </c>
      <c r="EM91" s="47">
        <v>121.58920151300001</v>
      </c>
      <c r="EN91" s="47">
        <v>444.38565616700004</v>
      </c>
      <c r="EO91" s="47">
        <v>-117.934416724</v>
      </c>
      <c r="EP91" s="47">
        <v>1524.3847919940001</v>
      </c>
      <c r="EQ91" s="47">
        <v>440.94370436099996</v>
      </c>
      <c r="ER91" s="47">
        <v>0</v>
      </c>
      <c r="ES91" s="47">
        <v>7.2857740000000004E-2</v>
      </c>
      <c r="ET91" s="47">
        <v>0.13963088600000001</v>
      </c>
      <c r="EU91" s="47">
        <v>4.5005284000000007E-2</v>
      </c>
      <c r="EV91" s="47">
        <v>0.15874822099999999</v>
      </c>
      <c r="EW91" s="47">
        <v>222.04506892999999</v>
      </c>
      <c r="EX91" s="47">
        <v>0.25007104499999999</v>
      </c>
      <c r="EY91" s="47">
        <v>59.555599313000002</v>
      </c>
      <c r="EZ91" s="47">
        <v>0.11982925</v>
      </c>
      <c r="FA91" s="47">
        <v>0</v>
      </c>
      <c r="FB91" s="47">
        <v>1815.621754024</v>
      </c>
      <c r="FC91" s="47">
        <v>466.97995201000003</v>
      </c>
      <c r="FD91" s="47">
        <v>0</v>
      </c>
      <c r="FE91" s="47">
        <v>0.60535269699999994</v>
      </c>
      <c r="FF91" s="47">
        <v>101.738867648</v>
      </c>
      <c r="FG91" s="47">
        <v>0.58099105899999992</v>
      </c>
      <c r="FH91" s="47">
        <v>0.36406159999999999</v>
      </c>
      <c r="FI91" s="47">
        <v>0.23719336499999999</v>
      </c>
      <c r="FJ91" s="47">
        <v>-1.2500000000000001E-2</v>
      </c>
      <c r="FK91" s="47">
        <v>4.8150399999999996E-2</v>
      </c>
      <c r="FL91" s="47">
        <v>1.2604025E-2</v>
      </c>
      <c r="FM91" s="47">
        <v>0.19820493299999997</v>
      </c>
      <c r="FN91" s="47">
        <v>1524.3847919940001</v>
      </c>
      <c r="FO91" s="47">
        <v>440.94370436099996</v>
      </c>
      <c r="FP91" s="47">
        <v>1.338333556</v>
      </c>
      <c r="FQ91" s="47">
        <v>4.5240000000000002E-2</v>
      </c>
      <c r="FR91" s="47">
        <v>2.7319660509999997</v>
      </c>
      <c r="FS91" s="47">
        <v>103.856998077</v>
      </c>
      <c r="FT91" s="47">
        <v>0.12710458299999999</v>
      </c>
      <c r="FU91" s="47">
        <v>2.6721549999999998E-3</v>
      </c>
      <c r="FV91" s="47">
        <v>-6.7215499999999991E-4</v>
      </c>
      <c r="FW91" s="47">
        <v>5.3653030000000004E-2</v>
      </c>
      <c r="FX91" s="47">
        <v>2.3924448520000001</v>
      </c>
      <c r="FY91" s="47">
        <v>1.3008055589999998</v>
      </c>
      <c r="FZ91" s="47">
        <v>410.94425028299997</v>
      </c>
      <c r="GA91" s="47">
        <v>537.31685823200007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0.37306</v>
      </c>
      <c r="GH91" s="6">
        <v>0.03</v>
      </c>
      <c r="GI91" s="6">
        <v>6.0142860000000006E-3</v>
      </c>
      <c r="GJ91" s="6">
        <v>37.746201738000003</v>
      </c>
      <c r="GK91" s="6">
        <v>20.092590831000003</v>
      </c>
      <c r="GL91" s="7">
        <v>521.87460989700003</v>
      </c>
      <c r="GM91" s="7">
        <v>651.87065132200007</v>
      </c>
      <c r="GN91" s="7">
        <v>18.312633058999999</v>
      </c>
      <c r="GO91" s="7">
        <v>25.401151427000002</v>
      </c>
      <c r="GP91" s="7">
        <v>13.411818305000001</v>
      </c>
      <c r="GQ91" s="7">
        <v>13.743599949000002</v>
      </c>
      <c r="GR91" s="7">
        <v>13.514158305</v>
      </c>
      <c r="GS91" s="7">
        <v>98.996706696000004</v>
      </c>
      <c r="GT91" s="7">
        <v>17.290223005000001</v>
      </c>
      <c r="GU91" s="7">
        <v>13.640872139000001</v>
      </c>
      <c r="GV91" s="7">
        <v>27.607022232000002</v>
      </c>
      <c r="GW91" s="7">
        <v>0.77466113700000006</v>
      </c>
      <c r="GX91" s="158">
        <v>283.55668634599999</v>
      </c>
      <c r="GY91" s="158">
        <v>565.59959887599996</v>
      </c>
      <c r="GZ91" s="158">
        <v>13.411818305000001</v>
      </c>
      <c r="HA91" s="158">
        <v>13.453699305000001</v>
      </c>
      <c r="HB91" s="158">
        <v>14.472559317000002</v>
      </c>
      <c r="HC91" s="158">
        <v>13.692563799000002</v>
      </c>
      <c r="HD91" s="158">
        <v>13.921279156000001</v>
      </c>
      <c r="HE91" s="158">
        <v>13.411818305000001</v>
      </c>
      <c r="HF91" s="158">
        <v>13.411818305000001</v>
      </c>
      <c r="HG91" s="158">
        <v>167.10558385100001</v>
      </c>
      <c r="HH91" s="158">
        <v>16.183808770999999</v>
      </c>
      <c r="HI91" s="158">
        <v>15.839263295</v>
      </c>
      <c r="HJ91" s="163">
        <v>267.43108096899999</v>
      </c>
      <c r="HK91" s="163">
        <v>453.81538504100001</v>
      </c>
      <c r="HL91" s="163">
        <v>25.401670136</v>
      </c>
      <c r="HM91" s="163">
        <v>16.471906708999999</v>
      </c>
      <c r="HN91" s="163">
        <v>16.488706708999999</v>
      </c>
      <c r="HO91" s="163">
        <v>17.971835631999998</v>
      </c>
      <c r="HP91" s="163">
        <v>17.236708970999999</v>
      </c>
      <c r="HQ91" s="163">
        <v>17.146658971000001</v>
      </c>
      <c r="HR91" s="163">
        <v>17.146658971000001</v>
      </c>
      <c r="HS91" s="163">
        <v>31.625433138000002</v>
      </c>
      <c r="HT91" s="163">
        <v>37.0544765</v>
      </c>
      <c r="HU91" s="163">
        <v>178.80983293799997</v>
      </c>
      <c r="HV91" s="163">
        <v>2328.3328071589999</v>
      </c>
      <c r="HW91" s="163">
        <v>232.18751672499999</v>
      </c>
      <c r="HX91" s="163">
        <v>0</v>
      </c>
      <c r="HY91" s="163">
        <v>0</v>
      </c>
      <c r="HZ91" s="163">
        <v>0</v>
      </c>
      <c r="IA91" s="163">
        <v>0</v>
      </c>
      <c r="IB91" s="163">
        <v>0</v>
      </c>
      <c r="IC91" s="163">
        <v>0</v>
      </c>
      <c r="ID91" s="163">
        <v>0</v>
      </c>
      <c r="IE91" s="163">
        <v>0</v>
      </c>
      <c r="IF91" s="163">
        <v>0</v>
      </c>
      <c r="IG91" s="163">
        <v>0</v>
      </c>
      <c r="IH91" s="158">
        <v>1475.1298467910001</v>
      </c>
      <c r="II91" s="158">
        <v>1801.884019694</v>
      </c>
      <c r="IJ91" s="158">
        <v>0</v>
      </c>
      <c r="IK91" s="158">
        <v>0</v>
      </c>
      <c r="IL91" s="158">
        <v>0</v>
      </c>
      <c r="IM91" s="158">
        <v>0</v>
      </c>
      <c r="IN91" s="158">
        <v>0</v>
      </c>
      <c r="IO91" s="158"/>
      <c r="IP91" s="158"/>
      <c r="IQ91" s="158"/>
      <c r="IR91" s="158"/>
      <c r="IS91" s="158"/>
    </row>
    <row r="92" spans="1:253" ht="6.75" customHeight="1" x14ac:dyDescent="0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</row>
    <row r="93" spans="1:253" x14ac:dyDescent="0.25">
      <c r="A93" s="10" t="s">
        <v>63</v>
      </c>
      <c r="B93" s="48">
        <v>-61.645000000000003</v>
      </c>
      <c r="C93" s="48">
        <v>-61.790999999999997</v>
      </c>
      <c r="D93" s="48">
        <v>51.423000000000002</v>
      </c>
      <c r="E93" s="48">
        <v>27.187999999999999</v>
      </c>
      <c r="F93" s="48">
        <v>93.984999999999999</v>
      </c>
      <c r="G93" s="48">
        <v>-19.850999999999999</v>
      </c>
      <c r="H93" s="48">
        <v>31.724</v>
      </c>
      <c r="I93" s="48">
        <v>-56.073</v>
      </c>
      <c r="J93" s="48">
        <v>-117.491</v>
      </c>
      <c r="K93" s="48">
        <v>-144.43700000000001</v>
      </c>
      <c r="L93" s="48">
        <v>-81.421999999999997</v>
      </c>
      <c r="M93" s="48">
        <v>-51.945999999999998</v>
      </c>
      <c r="N93" s="48">
        <v>68.87</v>
      </c>
      <c r="O93" s="48">
        <v>124.29</v>
      </c>
      <c r="P93" s="48">
        <v>-50.76</v>
      </c>
      <c r="Q93" s="48">
        <v>-62.738999999999997</v>
      </c>
      <c r="R93" s="48">
        <v>-250.316</v>
      </c>
      <c r="S93" s="48">
        <v>93.710999999999999</v>
      </c>
      <c r="T93" s="48">
        <v>-146.28</v>
      </c>
      <c r="U93" s="48">
        <v>-171.21600000000001</v>
      </c>
      <c r="V93" s="48">
        <v>-125.883</v>
      </c>
      <c r="W93" s="48">
        <v>-58.744999999999997</v>
      </c>
      <c r="X93" s="48">
        <v>25.263000000000002</v>
      </c>
      <c r="Y93" s="48">
        <v>440.721</v>
      </c>
      <c r="Z93" s="48">
        <v>-158.06692788461532</v>
      </c>
      <c r="AA93" s="48">
        <v>31.570379146919421</v>
      </c>
      <c r="AB93" s="48">
        <v>-59.173463464593304</v>
      </c>
      <c r="AC93" s="48">
        <v>-169.42356056155373</v>
      </c>
      <c r="AD93" s="48">
        <v>-55.525223021582718</v>
      </c>
      <c r="AE93" s="48">
        <v>24.038886746987956</v>
      </c>
      <c r="AF93" s="48">
        <v>-53.290980198019788</v>
      </c>
      <c r="AG93" s="48">
        <v>39.265718592964795</v>
      </c>
      <c r="AH93" s="48">
        <v>-109.16025986842105</v>
      </c>
      <c r="AI93" s="48">
        <v>-106.3974032786885</v>
      </c>
      <c r="AJ93" s="48">
        <v>157.46810440456773</v>
      </c>
      <c r="AK93" s="48">
        <v>313.25650488599342</v>
      </c>
      <c r="AL93" s="48">
        <v>-118.30467698191697</v>
      </c>
      <c r="AM93" s="48">
        <v>-9.080968614670466</v>
      </c>
      <c r="AN93" s="48">
        <v>9.4870763359682027</v>
      </c>
      <c r="AO93" s="48">
        <v>-131.26542756872175</v>
      </c>
      <c r="AP93" s="48">
        <v>-283.72400016882585</v>
      </c>
      <c r="AQ93" s="48">
        <v>38.611889848739146</v>
      </c>
      <c r="AR93" s="48">
        <v>103.30288895023602</v>
      </c>
      <c r="AS93" s="48">
        <v>29.578774175619785</v>
      </c>
      <c r="AT93" s="48">
        <v>-216.85265348743334</v>
      </c>
      <c r="AU93" s="48">
        <v>-3.1155796044301951</v>
      </c>
      <c r="AV93" s="48">
        <v>-244.13206872760225</v>
      </c>
      <c r="AW93" s="48">
        <v>440.61106843496299</v>
      </c>
      <c r="AX93" s="48">
        <v>68.810293810444833</v>
      </c>
      <c r="AY93" s="48">
        <v>153.15843742231573</v>
      </c>
      <c r="AZ93" s="48">
        <v>-264.57608687258687</v>
      </c>
      <c r="BA93" s="48">
        <v>-157.55870297029702</v>
      </c>
      <c r="BB93" s="48">
        <v>-356.71601571709226</v>
      </c>
      <c r="BC93" s="48">
        <v>-29.147432539682509</v>
      </c>
      <c r="BD93" s="48">
        <v>-68.898957198443583</v>
      </c>
      <c r="BE93" s="48">
        <v>-26.87118431372549</v>
      </c>
      <c r="BF93" s="48">
        <v>-4.1766365422397103</v>
      </c>
      <c r="BG93" s="48">
        <v>-126.02477534791247</v>
      </c>
      <c r="BH93" s="48">
        <v>-412.49087136929472</v>
      </c>
      <c r="BI93" s="48">
        <v>423.71292796610169</v>
      </c>
      <c r="BJ93" s="48">
        <v>-46.747004123711278</v>
      </c>
      <c r="BK93" s="48">
        <v>25.791601279317678</v>
      </c>
      <c r="BL93" s="48">
        <v>-37.537978260869615</v>
      </c>
      <c r="BM93" s="48">
        <v>-133.74373515981728</v>
      </c>
      <c r="BN93" s="48">
        <v>-336.16269024390243</v>
      </c>
      <c r="BO93" s="48">
        <v>-99.811245700245721</v>
      </c>
      <c r="BP93" s="48">
        <v>-164.82803544303803</v>
      </c>
      <c r="BQ93" s="48">
        <v>-203.91469172932318</v>
      </c>
      <c r="BR93" s="48">
        <v>-265.52843969849255</v>
      </c>
      <c r="BS93" s="48">
        <v>-92.261651629072617</v>
      </c>
      <c r="BT93" s="48">
        <v>-409.24183043478274</v>
      </c>
      <c r="BU93" s="48">
        <v>410.60138065843614</v>
      </c>
      <c r="BV93" s="48">
        <v>0</v>
      </c>
      <c r="BW93" s="48">
        <v>28.846</v>
      </c>
      <c r="BX93" s="48">
        <v>-139.001</v>
      </c>
      <c r="BY93" s="48">
        <v>17.765999999999998</v>
      </c>
      <c r="BZ93" s="48">
        <v>254.07900000000001</v>
      </c>
      <c r="CA93" s="48">
        <v>485.76499999999999</v>
      </c>
      <c r="CB93" s="48">
        <v>-155.328</v>
      </c>
      <c r="CC93" s="48">
        <v>14.962999999999999</v>
      </c>
      <c r="CD93" s="48">
        <v>-9.4009999999999998</v>
      </c>
      <c r="CE93" s="48">
        <v>78.534999999999997</v>
      </c>
      <c r="CF93" s="48">
        <v>605.39300000000003</v>
      </c>
      <c r="CG93" s="48">
        <v>279.71100000000001</v>
      </c>
      <c r="CH93" s="48">
        <v>0</v>
      </c>
      <c r="CI93" s="48">
        <v>-110.661</v>
      </c>
      <c r="CJ93" s="48">
        <v>-88.953999999999994</v>
      </c>
      <c r="CK93" s="48">
        <v>478.96097367799933</v>
      </c>
      <c r="CL93" s="48">
        <v>200.21002632200066</v>
      </c>
      <c r="CM93" s="48">
        <v>193.74199999999999</v>
      </c>
      <c r="CN93" s="48">
        <v>493</v>
      </c>
      <c r="CO93" s="48">
        <v>53.170999999999999</v>
      </c>
      <c r="CP93" s="48">
        <v>75.178217379000031</v>
      </c>
      <c r="CQ93" s="48">
        <v>155.60221964200028</v>
      </c>
      <c r="CR93" s="48">
        <v>231.78792159999907</v>
      </c>
      <c r="CS93" s="48">
        <v>93.560241366000852</v>
      </c>
      <c r="CT93" s="48">
        <v>0</v>
      </c>
      <c r="CU93" s="48">
        <v>-124.31713980699982</v>
      </c>
      <c r="CV93" s="48">
        <v>15.933254288000054</v>
      </c>
      <c r="CW93" s="48">
        <v>-227.24735113900061</v>
      </c>
      <c r="CX93" s="48">
        <v>319.52136926800011</v>
      </c>
      <c r="CY93" s="48">
        <v>181.15134216600097</v>
      </c>
      <c r="CZ93" s="48">
        <v>143.52739663699921</v>
      </c>
      <c r="DA93" s="48">
        <v>488.72730922800025</v>
      </c>
      <c r="DB93" s="48">
        <v>-85.013874520000073</v>
      </c>
      <c r="DC93" s="48">
        <v>375.49645775300075</v>
      </c>
      <c r="DD93" s="48">
        <v>88.846584359999753</v>
      </c>
      <c r="DE93" s="48">
        <v>297.99899050199986</v>
      </c>
      <c r="DF93" s="48">
        <v>0</v>
      </c>
      <c r="DG93" s="48">
        <v>-107.03982467699889</v>
      </c>
      <c r="DH93" s="48">
        <v>-468.65949566000046</v>
      </c>
      <c r="DI93" s="48">
        <v>257.19607089799922</v>
      </c>
      <c r="DJ93" s="48">
        <v>99.590634961000646</v>
      </c>
      <c r="DK93" s="48">
        <v>97.692901354999279</v>
      </c>
      <c r="DL93" s="48">
        <v>-227.61868613599987</v>
      </c>
      <c r="DM93" s="48">
        <v>397.02578706100024</v>
      </c>
      <c r="DN93" s="48">
        <v>-361.42755298299994</v>
      </c>
      <c r="DO93" s="48">
        <v>347.20832260400152</v>
      </c>
      <c r="DP93" s="48">
        <v>648.16526081100017</v>
      </c>
      <c r="DQ93" s="48">
        <v>297.25064565899874</v>
      </c>
      <c r="DR93" s="48">
        <v>0</v>
      </c>
      <c r="DS93" s="48">
        <v>514.45595948799928</v>
      </c>
      <c r="DT93" s="48">
        <v>-444.95465484299979</v>
      </c>
      <c r="DU93" s="48">
        <v>447.28730314100068</v>
      </c>
      <c r="DV93" s="48">
        <v>-312.56630196900016</v>
      </c>
      <c r="DW93" s="48">
        <v>173.84480538500009</v>
      </c>
      <c r="DX93" s="48">
        <v>-302.43482419200103</v>
      </c>
      <c r="DY93" s="48">
        <v>88.540447565001898</v>
      </c>
      <c r="DZ93" s="48">
        <v>175.19679067099838</v>
      </c>
      <c r="EA93" s="48">
        <v>292.496260935002</v>
      </c>
      <c r="EB93" s="48">
        <v>-236.71622259000037</v>
      </c>
      <c r="EC93" s="48">
        <v>352.2139320279984</v>
      </c>
      <c r="ED93" s="48">
        <v>0</v>
      </c>
      <c r="EE93" s="48">
        <v>502.23235543100071</v>
      </c>
      <c r="EF93" s="48">
        <v>211.82134920899944</v>
      </c>
      <c r="EG93" s="48">
        <v>-128.4538640429997</v>
      </c>
      <c r="EH93" s="48">
        <v>652.15916004399958</v>
      </c>
      <c r="EI93" s="48">
        <v>968.85408621800127</v>
      </c>
      <c r="EJ93" s="48">
        <v>-103.62453168000002</v>
      </c>
      <c r="EK93" s="48">
        <v>21.94059105699975</v>
      </c>
      <c r="EL93" s="48">
        <v>-598.73336467300078</v>
      </c>
      <c r="EM93" s="48">
        <v>509.90957014400141</v>
      </c>
      <c r="EN93" s="48">
        <v>171.58263334699907</v>
      </c>
      <c r="EO93" s="48">
        <v>33.517878685000355</v>
      </c>
      <c r="EP93" s="48">
        <v>165.62894737535703</v>
      </c>
      <c r="EQ93" s="48">
        <v>-347.2284796101174</v>
      </c>
      <c r="ER93" s="48">
        <v>-521.82117655044669</v>
      </c>
      <c r="ES93" s="48">
        <v>1421.8048117264489</v>
      </c>
      <c r="ET93" s="48">
        <v>634.92872336328719</v>
      </c>
      <c r="EU93" s="48">
        <v>97.99967023251169</v>
      </c>
      <c r="EV93" s="48">
        <v>-388.84315225953969</v>
      </c>
      <c r="EW93" s="48">
        <v>-473.01236879840724</v>
      </c>
      <c r="EX93" s="48">
        <v>-341.53615396472429</v>
      </c>
      <c r="EY93" s="48">
        <v>-201.45368327607991</v>
      </c>
      <c r="EZ93" s="48">
        <v>68.91048266469069</v>
      </c>
      <c r="FA93" s="48">
        <v>-1147.7149536344693</v>
      </c>
      <c r="FB93" s="48">
        <v>2.9170646049428615</v>
      </c>
      <c r="FC93" s="48">
        <v>-653.97823689021652</v>
      </c>
      <c r="FD93" s="48">
        <v>2775.591725228413</v>
      </c>
      <c r="FE93" s="48">
        <v>-26.253874166307511</v>
      </c>
      <c r="FF93" s="48">
        <v>-87.154963205602314</v>
      </c>
      <c r="FG93" s="48">
        <v>-901.03103975265674</v>
      </c>
      <c r="FH93" s="48">
        <v>-209.24199302856221</v>
      </c>
      <c r="FI93" s="48">
        <v>-194.79678190224749</v>
      </c>
      <c r="FJ93" s="48">
        <v>0</v>
      </c>
      <c r="FK93" s="48">
        <v>0</v>
      </c>
      <c r="FL93" s="48">
        <v>0</v>
      </c>
      <c r="FM93" s="48">
        <v>0</v>
      </c>
      <c r="FN93" s="48">
        <v>-434.8864850839168</v>
      </c>
      <c r="FO93" s="48">
        <v>-673.95807884479245</v>
      </c>
      <c r="FP93" s="48">
        <v>2461.8928312194562</v>
      </c>
      <c r="FQ93" s="48">
        <v>-450.64524237654763</v>
      </c>
      <c r="FR93" s="48">
        <v>751.68266595291846</v>
      </c>
      <c r="FS93" s="48">
        <v>162.03724567404547</v>
      </c>
      <c r="FT93" s="48">
        <v>-56.704952022217661</v>
      </c>
      <c r="FU93" s="48">
        <v>-89.946715979064166</v>
      </c>
      <c r="FV93" s="48">
        <v>176.7559211508146</v>
      </c>
      <c r="FW93" s="48">
        <v>-636.53215797844848</v>
      </c>
      <c r="FX93" s="48">
        <v>846.52242749161542</v>
      </c>
      <c r="FY93" s="48">
        <v>-1535.3439004340294</v>
      </c>
      <c r="FZ93" s="48">
        <v>-119.55456848703709</v>
      </c>
      <c r="GA93" s="48">
        <v>-562.74176094738129</v>
      </c>
      <c r="GB93" s="6">
        <v>2706.7305214083358</v>
      </c>
      <c r="GC93" s="6">
        <v>296.10513121460446</v>
      </c>
      <c r="GD93" s="6">
        <v>-397.14082293562205</v>
      </c>
      <c r="GE93" s="6">
        <v>77.969382866324025</v>
      </c>
      <c r="GF93" s="6">
        <v>246.51979159337537</v>
      </c>
      <c r="GG93" s="6">
        <v>-498.14014287773705</v>
      </c>
      <c r="GH93" s="6">
        <v>0</v>
      </c>
      <c r="GI93" s="6">
        <v>0</v>
      </c>
      <c r="GJ93" s="6">
        <v>0</v>
      </c>
      <c r="GK93" s="6">
        <v>0</v>
      </c>
      <c r="GL93" s="7">
        <v>253.01540406498248</v>
      </c>
      <c r="GM93" s="7">
        <v>2955.4842767598225</v>
      </c>
      <c r="GN93" s="7">
        <v>-349.94578088551458</v>
      </c>
      <c r="GO93" s="7">
        <v>-201.1075117723353</v>
      </c>
      <c r="GP93" s="7">
        <v>-215.22453470783233</v>
      </c>
      <c r="GQ93" s="7">
        <v>-868.69947608289806</v>
      </c>
      <c r="GR93" s="7">
        <v>-464.67288578795456</v>
      </c>
      <c r="GS93" s="7">
        <v>-683.3364485729204</v>
      </c>
      <c r="GT93" s="7">
        <v>-381.2054873300134</v>
      </c>
      <c r="GU93" s="7">
        <v>364.52055207322041</v>
      </c>
      <c r="GV93" s="7">
        <v>307.51058168899397</v>
      </c>
      <c r="GW93" s="7">
        <v>-2145.8771585417844</v>
      </c>
      <c r="GX93" s="158">
        <v>3266.1409289475941</v>
      </c>
      <c r="GY93" s="158">
        <v>342.5019818507559</v>
      </c>
      <c r="GZ93" s="158">
        <v>2748.0598944483913</v>
      </c>
      <c r="HA93" s="158">
        <v>5390.9115314327128</v>
      </c>
      <c r="HB93" s="158">
        <v>-2776.2330160242905</v>
      </c>
      <c r="HC93" s="158">
        <v>-565.62534609320312</v>
      </c>
      <c r="HD93" s="158">
        <v>-1616.3551832725097</v>
      </c>
      <c r="HE93" s="158">
        <v>-1112.0584639579429</v>
      </c>
      <c r="HF93" s="158">
        <v>-536.28480485630541</v>
      </c>
      <c r="HG93" s="158">
        <v>-345.62144534569092</v>
      </c>
      <c r="HH93" s="158">
        <v>-365.24388578577657</v>
      </c>
      <c r="HI93" s="158">
        <v>-113.21893284115195</v>
      </c>
      <c r="HJ93" s="163">
        <v>3433.8951257264794</v>
      </c>
      <c r="HK93" s="163">
        <v>-440.25021083215199</v>
      </c>
      <c r="HL93" s="163">
        <v>-1365.5765090262776</v>
      </c>
      <c r="HM93" s="163">
        <v>626.25425015708913</v>
      </c>
      <c r="HN93" s="163">
        <v>64.756355601629963</v>
      </c>
      <c r="HO93" s="163">
        <v>205.58172745113569</v>
      </c>
      <c r="HP93" s="163">
        <v>189.26097856154945</v>
      </c>
      <c r="HQ93" s="163">
        <v>-1198.2209410146645</v>
      </c>
      <c r="HR93" s="163">
        <v>-879.10302736273093</v>
      </c>
      <c r="HS93" s="163">
        <v>371.66950920663663</v>
      </c>
      <c r="HT93" s="163">
        <v>1748.6344477557814</v>
      </c>
      <c r="HU93" s="163">
        <v>-2366.7857926266497</v>
      </c>
      <c r="HV93" s="163">
        <v>1030.5354381443881</v>
      </c>
      <c r="HW93" s="163">
        <v>985.90775850551017</v>
      </c>
      <c r="HX93" s="163">
        <v>-1074.9725042965702</v>
      </c>
      <c r="HY93" s="163">
        <v>186.08550688797482</v>
      </c>
      <c r="HZ93" s="163">
        <v>2020.388411696184</v>
      </c>
      <c r="IA93" s="163">
        <v>-327.53974793110064</v>
      </c>
      <c r="IB93" s="163">
        <v>46.684215402668777</v>
      </c>
      <c r="IC93" s="163">
        <v>-650.47427473103596</v>
      </c>
      <c r="ID93" s="163">
        <v>788.51952395756803</v>
      </c>
      <c r="IE93" s="163">
        <v>1462.8463502967204</v>
      </c>
      <c r="IF93" s="163">
        <v>-1399.214401017369</v>
      </c>
      <c r="IG93" s="163">
        <v>-2318.042662246457</v>
      </c>
      <c r="IH93" s="158">
        <v>48.518712258724221</v>
      </c>
      <c r="II93" s="158">
        <v>-566.00161425590329</v>
      </c>
      <c r="IJ93" s="158">
        <v>-814.31137424111523</v>
      </c>
      <c r="IK93" s="158">
        <v>0</v>
      </c>
      <c r="IL93" s="158">
        <v>0</v>
      </c>
      <c r="IM93" s="158">
        <v>0</v>
      </c>
      <c r="IN93" s="158">
        <v>0</v>
      </c>
      <c r="IO93" s="158"/>
      <c r="IP93" s="158"/>
      <c r="IQ93" s="158"/>
      <c r="IR93" s="158"/>
      <c r="IS93" s="158"/>
    </row>
    <row r="94" spans="1:253" x14ac:dyDescent="0.25">
      <c r="A94" s="13" t="s">
        <v>64</v>
      </c>
      <c r="B94" s="47">
        <v>-61.645000000000003</v>
      </c>
      <c r="C94" s="47">
        <v>-61.790999999999997</v>
      </c>
      <c r="D94" s="47">
        <v>51.423000000000002</v>
      </c>
      <c r="E94" s="47">
        <v>27.187999999999999</v>
      </c>
      <c r="F94" s="47">
        <v>93.984999999999999</v>
      </c>
      <c r="G94" s="47">
        <v>-19.850999999999999</v>
      </c>
      <c r="H94" s="47">
        <v>31.724</v>
      </c>
      <c r="I94" s="47">
        <v>-56.073</v>
      </c>
      <c r="J94" s="47">
        <v>-117.491</v>
      </c>
      <c r="K94" s="47">
        <v>-144.43700000000001</v>
      </c>
      <c r="L94" s="47">
        <v>-81.421999999999997</v>
      </c>
      <c r="M94" s="47">
        <v>-51.945999999999998</v>
      </c>
      <c r="N94" s="47">
        <v>68.87</v>
      </c>
      <c r="O94" s="47">
        <v>124.29</v>
      </c>
      <c r="P94" s="47">
        <v>-50.76</v>
      </c>
      <c r="Q94" s="47">
        <v>-62.738999999999997</v>
      </c>
      <c r="R94" s="47">
        <v>-250.316</v>
      </c>
      <c r="S94" s="47">
        <v>93.710999999999999</v>
      </c>
      <c r="T94" s="47">
        <v>-146.28</v>
      </c>
      <c r="U94" s="47">
        <v>-171.21600000000001</v>
      </c>
      <c r="V94" s="47">
        <v>-125.883</v>
      </c>
      <c r="W94" s="47">
        <v>-58.744999999999997</v>
      </c>
      <c r="X94" s="47">
        <v>25.263000000000002</v>
      </c>
      <c r="Y94" s="47">
        <v>440.721</v>
      </c>
      <c r="Z94" s="47">
        <v>-158.06692788461532</v>
      </c>
      <c r="AA94" s="47">
        <v>31.570379146919421</v>
      </c>
      <c r="AB94" s="47">
        <v>-59.173463464593304</v>
      </c>
      <c r="AC94" s="47">
        <v>-169.42356056155373</v>
      </c>
      <c r="AD94" s="47">
        <v>-55.525223021582718</v>
      </c>
      <c r="AE94" s="47">
        <v>24.038886746987956</v>
      </c>
      <c r="AF94" s="47">
        <v>-53.290980198019788</v>
      </c>
      <c r="AG94" s="47">
        <v>39.265718592964795</v>
      </c>
      <c r="AH94" s="47">
        <v>-109.16025986842105</v>
      </c>
      <c r="AI94" s="47">
        <v>-106.3974032786885</v>
      </c>
      <c r="AJ94" s="47">
        <v>157.46810440456773</v>
      </c>
      <c r="AK94" s="47">
        <v>313.25650488599342</v>
      </c>
      <c r="AL94" s="47">
        <v>-118.30467698191697</v>
      </c>
      <c r="AM94" s="47">
        <v>-9.080968614670466</v>
      </c>
      <c r="AN94" s="47">
        <v>9.4870763359682027</v>
      </c>
      <c r="AO94" s="47">
        <v>-131.26542756872175</v>
      </c>
      <c r="AP94" s="47">
        <v>-283.72400016882585</v>
      </c>
      <c r="AQ94" s="47">
        <v>38.611889848739146</v>
      </c>
      <c r="AR94" s="47">
        <v>103.30288895023602</v>
      </c>
      <c r="AS94" s="47">
        <v>29.578774175619785</v>
      </c>
      <c r="AT94" s="47">
        <v>-216.85265348743334</v>
      </c>
      <c r="AU94" s="47">
        <v>-3.1155796044301951</v>
      </c>
      <c r="AV94" s="47">
        <v>-244.13206872760225</v>
      </c>
      <c r="AW94" s="47">
        <v>440.61106843496299</v>
      </c>
      <c r="AX94" s="47">
        <v>68.810293810444833</v>
      </c>
      <c r="AY94" s="47">
        <v>153.15843742231573</v>
      </c>
      <c r="AZ94" s="47">
        <v>-264.57608687258687</v>
      </c>
      <c r="BA94" s="47">
        <v>-157.55870297029702</v>
      </c>
      <c r="BB94" s="47">
        <v>-356.71601571709226</v>
      </c>
      <c r="BC94" s="47">
        <v>-29.147432539682509</v>
      </c>
      <c r="BD94" s="47">
        <v>-68.898957198443583</v>
      </c>
      <c r="BE94" s="47">
        <v>-26.87118431372549</v>
      </c>
      <c r="BF94" s="47">
        <v>-4.1766365422397103</v>
      </c>
      <c r="BG94" s="47">
        <v>-126.02477534791247</v>
      </c>
      <c r="BH94" s="47">
        <v>-412.49087136929472</v>
      </c>
      <c r="BI94" s="47">
        <v>423.71292796610169</v>
      </c>
      <c r="BJ94" s="47">
        <v>-46.747004123711278</v>
      </c>
      <c r="BK94" s="47">
        <v>25.791601279317678</v>
      </c>
      <c r="BL94" s="47">
        <v>-37.537978260869615</v>
      </c>
      <c r="BM94" s="47">
        <v>-133.74373515981728</v>
      </c>
      <c r="BN94" s="47">
        <v>-336.16269024390243</v>
      </c>
      <c r="BO94" s="47">
        <v>-99.811245700245721</v>
      </c>
      <c r="BP94" s="47">
        <v>-164.82803544303803</v>
      </c>
      <c r="BQ94" s="47">
        <v>-203.91469172932318</v>
      </c>
      <c r="BR94" s="47">
        <v>-265.52843969849255</v>
      </c>
      <c r="BS94" s="47">
        <v>-92.261651629072617</v>
      </c>
      <c r="BT94" s="47">
        <v>-409.24183043478274</v>
      </c>
      <c r="BU94" s="47">
        <v>410.60138065843614</v>
      </c>
      <c r="BV94" s="47">
        <v>0</v>
      </c>
      <c r="BW94" s="47">
        <v>28.846</v>
      </c>
      <c r="BX94" s="47">
        <v>-139.001</v>
      </c>
      <c r="BY94" s="47">
        <v>17.765999999999998</v>
      </c>
      <c r="BZ94" s="47">
        <v>254.07900000000001</v>
      </c>
      <c r="CA94" s="47">
        <v>485.76499999999999</v>
      </c>
      <c r="CB94" s="47">
        <v>-155.328</v>
      </c>
      <c r="CC94" s="47">
        <v>14.962999999999999</v>
      </c>
      <c r="CD94" s="47">
        <v>-9.4009999999999998</v>
      </c>
      <c r="CE94" s="47">
        <v>78.534999999999997</v>
      </c>
      <c r="CF94" s="47">
        <v>605.39300000000003</v>
      </c>
      <c r="CG94" s="47">
        <v>279.71100000000001</v>
      </c>
      <c r="CH94" s="47">
        <v>0</v>
      </c>
      <c r="CI94" s="47">
        <v>-110.661</v>
      </c>
      <c r="CJ94" s="47">
        <v>-88.953999999999994</v>
      </c>
      <c r="CK94" s="47">
        <v>478.96097367799933</v>
      </c>
      <c r="CL94" s="47">
        <v>200.21002632200066</v>
      </c>
      <c r="CM94" s="47">
        <v>193.74199999999999</v>
      </c>
      <c r="CN94" s="47">
        <v>493</v>
      </c>
      <c r="CO94" s="47">
        <v>53.170999999999999</v>
      </c>
      <c r="CP94" s="47">
        <v>75.178217379000031</v>
      </c>
      <c r="CQ94" s="47">
        <v>155.60221964200028</v>
      </c>
      <c r="CR94" s="47">
        <v>231.78792159999907</v>
      </c>
      <c r="CS94" s="47">
        <v>93.560241366000852</v>
      </c>
      <c r="CT94" s="47">
        <v>0</v>
      </c>
      <c r="CU94" s="47">
        <v>-124.31713980699982</v>
      </c>
      <c r="CV94" s="47">
        <v>15.933254288000054</v>
      </c>
      <c r="CW94" s="47">
        <v>-227.24735113900061</v>
      </c>
      <c r="CX94" s="47">
        <v>319.52136926800011</v>
      </c>
      <c r="CY94" s="47">
        <v>181.15134216600097</v>
      </c>
      <c r="CZ94" s="47">
        <v>143.52739663699921</v>
      </c>
      <c r="DA94" s="47">
        <v>488.72730922800025</v>
      </c>
      <c r="DB94" s="47">
        <v>-85.013874520000073</v>
      </c>
      <c r="DC94" s="47">
        <v>375.49645775300075</v>
      </c>
      <c r="DD94" s="47">
        <v>88.846584359999753</v>
      </c>
      <c r="DE94" s="47">
        <v>297.99899050199986</v>
      </c>
      <c r="DF94" s="47">
        <v>0</v>
      </c>
      <c r="DG94" s="47">
        <v>-107.03982467699889</v>
      </c>
      <c r="DH94" s="47">
        <v>-468.65949566000046</v>
      </c>
      <c r="DI94" s="47">
        <v>257.19607089799922</v>
      </c>
      <c r="DJ94" s="47">
        <v>99.590634961000646</v>
      </c>
      <c r="DK94" s="47">
        <v>97.692901354999279</v>
      </c>
      <c r="DL94" s="47">
        <v>-227.61868613599987</v>
      </c>
      <c r="DM94" s="47">
        <v>397.02578706100024</v>
      </c>
      <c r="DN94" s="47">
        <v>-361.42755298299994</v>
      </c>
      <c r="DO94" s="47">
        <v>347.20832260400152</v>
      </c>
      <c r="DP94" s="47">
        <v>648.16526081100017</v>
      </c>
      <c r="DQ94" s="47">
        <v>297.25064565899874</v>
      </c>
      <c r="DR94" s="47">
        <v>0</v>
      </c>
      <c r="DS94" s="47">
        <v>514.45595948799928</v>
      </c>
      <c r="DT94" s="47">
        <v>-444.95465484299979</v>
      </c>
      <c r="DU94" s="47">
        <v>447.28730314100068</v>
      </c>
      <c r="DV94" s="47">
        <v>-312.56630196900016</v>
      </c>
      <c r="DW94" s="47">
        <v>173.84480538500009</v>
      </c>
      <c r="DX94" s="47">
        <v>-302.43482419200103</v>
      </c>
      <c r="DY94" s="47">
        <v>88.540447565001898</v>
      </c>
      <c r="DZ94" s="47">
        <v>175.19679067099838</v>
      </c>
      <c r="EA94" s="47">
        <v>292.496260935002</v>
      </c>
      <c r="EB94" s="47">
        <v>-236.71622259000037</v>
      </c>
      <c r="EC94" s="47">
        <v>352.2139320279984</v>
      </c>
      <c r="ED94" s="47">
        <v>0</v>
      </c>
      <c r="EE94" s="47">
        <v>502.23235543100071</v>
      </c>
      <c r="EF94" s="47">
        <v>211.82134920899944</v>
      </c>
      <c r="EG94" s="47">
        <v>-128.4538640429997</v>
      </c>
      <c r="EH94" s="47">
        <v>652.15916004399958</v>
      </c>
      <c r="EI94" s="47">
        <v>968.85408621800127</v>
      </c>
      <c r="EJ94" s="47">
        <v>-103.62453168000002</v>
      </c>
      <c r="EK94" s="47">
        <v>21.94059105699975</v>
      </c>
      <c r="EL94" s="47">
        <v>-598.73336467300078</v>
      </c>
      <c r="EM94" s="47">
        <v>509.90957014400141</v>
      </c>
      <c r="EN94" s="47">
        <v>171.58263334699907</v>
      </c>
      <c r="EO94" s="47">
        <v>33.517878685000355</v>
      </c>
      <c r="EP94" s="47">
        <v>165.62894737535703</v>
      </c>
      <c r="EQ94" s="47">
        <v>-347.2284796101174</v>
      </c>
      <c r="ER94" s="47">
        <v>-521.82117655044669</v>
      </c>
      <c r="ES94" s="47">
        <v>1421.8048117264489</v>
      </c>
      <c r="ET94" s="47">
        <v>634.92872336328719</v>
      </c>
      <c r="EU94" s="47">
        <v>97.99967023251169</v>
      </c>
      <c r="EV94" s="47">
        <v>-388.84315225953969</v>
      </c>
      <c r="EW94" s="47">
        <v>-473.01236879840724</v>
      </c>
      <c r="EX94" s="47">
        <v>-341.53615396472429</v>
      </c>
      <c r="EY94" s="47">
        <v>-201.45368327607991</v>
      </c>
      <c r="EZ94" s="47">
        <v>68.91048266469069</v>
      </c>
      <c r="FA94" s="47">
        <v>-1147.7149536344693</v>
      </c>
      <c r="FB94" s="47">
        <v>2.9170646049428615</v>
      </c>
      <c r="FC94" s="47">
        <v>-653.97823689021652</v>
      </c>
      <c r="FD94" s="47">
        <v>2775.591725228413</v>
      </c>
      <c r="FE94" s="47">
        <v>-26.253874166307511</v>
      </c>
      <c r="FF94" s="47">
        <v>-87.154963205602314</v>
      </c>
      <c r="FG94" s="47">
        <v>-901.03103975265674</v>
      </c>
      <c r="FH94" s="47">
        <v>-209.24199302856221</v>
      </c>
      <c r="FI94" s="47">
        <v>-194.79678190224749</v>
      </c>
      <c r="FJ94" s="47">
        <v>0</v>
      </c>
      <c r="FK94" s="47">
        <v>0</v>
      </c>
      <c r="FL94" s="47">
        <v>0</v>
      </c>
      <c r="FM94" s="47">
        <v>0</v>
      </c>
      <c r="FN94" s="47">
        <v>-434.8864850839168</v>
      </c>
      <c r="FO94" s="47">
        <v>-673.95807884479245</v>
      </c>
      <c r="FP94" s="47">
        <v>2461.8928312194562</v>
      </c>
      <c r="FQ94" s="47">
        <v>-450.64524237654763</v>
      </c>
      <c r="FR94" s="47">
        <v>751.68266595291846</v>
      </c>
      <c r="FS94" s="47">
        <v>162.03724567404547</v>
      </c>
      <c r="FT94" s="47">
        <v>-56.704952022217661</v>
      </c>
      <c r="FU94" s="47">
        <v>-89.946715979064166</v>
      </c>
      <c r="FV94" s="47">
        <v>176.7559211508146</v>
      </c>
      <c r="FW94" s="47">
        <v>-636.53215797844848</v>
      </c>
      <c r="FX94" s="47">
        <v>846.52242749161542</v>
      </c>
      <c r="FY94" s="47">
        <v>-1535.3439004340294</v>
      </c>
      <c r="FZ94" s="47">
        <v>-119.55456848703709</v>
      </c>
      <c r="GA94" s="47">
        <v>-562.74176094738129</v>
      </c>
      <c r="GB94" s="6">
        <v>2706.7305214083358</v>
      </c>
      <c r="GC94" s="6">
        <v>296.10513121460446</v>
      </c>
      <c r="GD94" s="6">
        <v>-397.14082293562205</v>
      </c>
      <c r="GE94" s="6">
        <v>77.969382866324025</v>
      </c>
      <c r="GF94" s="6">
        <v>246.51979159337537</v>
      </c>
      <c r="GG94" s="6">
        <v>-498.14014287773705</v>
      </c>
      <c r="GH94" s="6">
        <v>0</v>
      </c>
      <c r="GI94" s="6">
        <v>0</v>
      </c>
      <c r="GJ94" s="6">
        <v>0</v>
      </c>
      <c r="GK94" s="6">
        <v>0</v>
      </c>
      <c r="GL94" s="7">
        <v>253.01540406498248</v>
      </c>
      <c r="GM94" s="7">
        <v>2955.4842767598225</v>
      </c>
      <c r="GN94" s="7">
        <v>-349.94578088551458</v>
      </c>
      <c r="GO94" s="7">
        <v>-201.1075117723353</v>
      </c>
      <c r="GP94" s="7">
        <v>-215.22453470783233</v>
      </c>
      <c r="GQ94" s="7">
        <v>-868.69947608289806</v>
      </c>
      <c r="GR94" s="7">
        <v>-464.67288578795456</v>
      </c>
      <c r="GS94" s="7">
        <v>-683.3364485729204</v>
      </c>
      <c r="GT94" s="7">
        <v>-381.2054873300134</v>
      </c>
      <c r="GU94" s="7">
        <v>364.52055207322041</v>
      </c>
      <c r="GV94" s="7">
        <v>307.51058168899397</v>
      </c>
      <c r="GW94" s="7">
        <v>-2145.8771585417844</v>
      </c>
      <c r="GX94" s="158">
        <v>3266.1409289475941</v>
      </c>
      <c r="GY94" s="158">
        <v>342.5019818507559</v>
      </c>
      <c r="GZ94" s="158">
        <v>2748.0598944483913</v>
      </c>
      <c r="HA94" s="158">
        <v>5390.9115314327128</v>
      </c>
      <c r="HB94" s="158">
        <v>-2776.2330160242905</v>
      </c>
      <c r="HC94" s="158">
        <v>-565.62534609320312</v>
      </c>
      <c r="HD94" s="158">
        <v>-1616.3551832725097</v>
      </c>
      <c r="HE94" s="158">
        <v>-1112.0584639579429</v>
      </c>
      <c r="HF94" s="158">
        <v>-536.28480485630541</v>
      </c>
      <c r="HG94" s="158">
        <v>-345.62144534569092</v>
      </c>
      <c r="HH94" s="158">
        <v>-365.24388578577657</v>
      </c>
      <c r="HI94" s="158">
        <v>-113.21893284115195</v>
      </c>
      <c r="HJ94" s="163">
        <v>3433.8951257264794</v>
      </c>
      <c r="HK94" s="163">
        <v>-440.25021083215199</v>
      </c>
      <c r="HL94" s="163">
        <v>-1365.5765090262776</v>
      </c>
      <c r="HM94" s="163">
        <v>626.25425015708913</v>
      </c>
      <c r="HN94" s="163">
        <v>64.756355601629963</v>
      </c>
      <c r="HO94" s="163">
        <v>205.58172745113569</v>
      </c>
      <c r="HP94" s="163">
        <v>189.26097856154945</v>
      </c>
      <c r="HQ94" s="163">
        <v>-1198.2209410146645</v>
      </c>
      <c r="HR94" s="163">
        <v>-879.10302736273093</v>
      </c>
      <c r="HS94" s="163">
        <v>371.66950920663663</v>
      </c>
      <c r="HT94" s="163">
        <v>1748.6344477557814</v>
      </c>
      <c r="HU94" s="163">
        <v>-2366.7857926266497</v>
      </c>
      <c r="HV94" s="163">
        <v>1030.5354381443881</v>
      </c>
      <c r="HW94" s="163">
        <v>985.90775850551017</v>
      </c>
      <c r="HX94" s="163">
        <v>-1074.9725042965702</v>
      </c>
      <c r="HY94" s="163">
        <v>186.08550688797482</v>
      </c>
      <c r="HZ94" s="163">
        <v>2020.388411696184</v>
      </c>
      <c r="IA94" s="163">
        <v>-327.53974793110064</v>
      </c>
      <c r="IB94" s="163">
        <v>46.684215402668777</v>
      </c>
      <c r="IC94" s="163">
        <v>-650.47427473103596</v>
      </c>
      <c r="ID94" s="163">
        <v>788.51952395756803</v>
      </c>
      <c r="IE94" s="163">
        <v>1462.8463502967204</v>
      </c>
      <c r="IF94" s="163">
        <v>-1399.214401017369</v>
      </c>
      <c r="IG94" s="163">
        <v>-2318.042662246457</v>
      </c>
      <c r="IH94" s="158">
        <v>48.518712258724221</v>
      </c>
      <c r="II94" s="158">
        <v>-566.00161425590329</v>
      </c>
      <c r="IJ94" s="158">
        <v>-814.31137424111523</v>
      </c>
      <c r="IK94" s="158">
        <v>0</v>
      </c>
      <c r="IL94" s="158">
        <v>0</v>
      </c>
      <c r="IM94" s="158">
        <v>0</v>
      </c>
      <c r="IN94" s="158">
        <v>0</v>
      </c>
      <c r="IO94" s="158"/>
      <c r="IP94" s="158"/>
      <c r="IQ94" s="158"/>
      <c r="IR94" s="158"/>
      <c r="IS94" s="158"/>
    </row>
    <row r="95" spans="1:253" ht="7.5" customHeight="1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63"/>
      <c r="HK95" s="163"/>
      <c r="HL95" s="163"/>
      <c r="HM95" s="163"/>
      <c r="HN95" s="163"/>
      <c r="HO95" s="163"/>
      <c r="HP95" s="163"/>
      <c r="HQ95" s="163"/>
      <c r="HR95" s="163"/>
      <c r="HS95" s="163"/>
      <c r="HT95" s="163"/>
      <c r="HU95" s="163"/>
      <c r="HV95" s="163"/>
      <c r="HW95" s="163"/>
      <c r="HX95" s="163"/>
      <c r="HY95" s="163"/>
      <c r="HZ95" s="163"/>
      <c r="IA95" s="163"/>
      <c r="IB95" s="163"/>
      <c r="IC95" s="163"/>
      <c r="ID95" s="163"/>
      <c r="IE95" s="163"/>
      <c r="IF95" s="163"/>
      <c r="IG95" s="163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</row>
    <row r="96" spans="1:253" x14ac:dyDescent="0.25">
      <c r="A96" s="10" t="s">
        <v>65</v>
      </c>
      <c r="B96" s="48">
        <v>-41.705821843999949</v>
      </c>
      <c r="C96" s="48">
        <v>-71.803327399000011</v>
      </c>
      <c r="D96" s="48">
        <v>13.085924852000112</v>
      </c>
      <c r="E96" s="48">
        <v>88.213112856999985</v>
      </c>
      <c r="F96" s="48">
        <v>25.740181338000035</v>
      </c>
      <c r="G96" s="48">
        <v>6.018335777000118</v>
      </c>
      <c r="H96" s="48">
        <v>-26.190218974999983</v>
      </c>
      <c r="I96" s="48">
        <v>-127.77578301799988</v>
      </c>
      <c r="J96" s="48">
        <v>-64.810778960999897</v>
      </c>
      <c r="K96" s="48">
        <v>41.165649034999959</v>
      </c>
      <c r="L96" s="48">
        <v>62.336896410000122</v>
      </c>
      <c r="M96" s="48">
        <v>-60.98504526000022</v>
      </c>
      <c r="N96" s="48">
        <v>48.034740482000018</v>
      </c>
      <c r="O96" s="48">
        <v>60.757980156000059</v>
      </c>
      <c r="P96" s="48">
        <v>-150.51262606799995</v>
      </c>
      <c r="Q96" s="48">
        <v>121.09041261000009</v>
      </c>
      <c r="R96" s="48">
        <v>34.659503403000159</v>
      </c>
      <c r="S96" s="48">
        <v>-48.093405416999929</v>
      </c>
      <c r="T96" s="48">
        <v>66.981431138999895</v>
      </c>
      <c r="U96" s="48">
        <v>-60.293273959000039</v>
      </c>
      <c r="V96" s="48">
        <v>42.168240702000176</v>
      </c>
      <c r="W96" s="48">
        <v>-34.442630525000169</v>
      </c>
      <c r="X96" s="48">
        <v>-63.774529896000097</v>
      </c>
      <c r="Y96" s="48">
        <v>-85.581948087000001</v>
      </c>
      <c r="Z96" s="48">
        <v>95.723452225384648</v>
      </c>
      <c r="AA96" s="48">
        <v>-38.158072283445676</v>
      </c>
      <c r="AB96" s="48">
        <v>114.11979732240661</v>
      </c>
      <c r="AC96" s="48">
        <v>-147.87325079885389</v>
      </c>
      <c r="AD96" s="48">
        <v>24.150005524417203</v>
      </c>
      <c r="AE96" s="48">
        <v>22.62050529998784</v>
      </c>
      <c r="AF96" s="48">
        <v>-63.668121880019783</v>
      </c>
      <c r="AG96" s="48">
        <v>-39.699277990035071</v>
      </c>
      <c r="AH96" s="48">
        <v>-21.416063732421168</v>
      </c>
      <c r="AI96" s="48">
        <v>-44.011766666688686</v>
      </c>
      <c r="AJ96" s="48">
        <v>94.236627502567643</v>
      </c>
      <c r="AK96" s="48">
        <v>-59.599926299006256</v>
      </c>
      <c r="AL96" s="48">
        <v>-56.623153578317215</v>
      </c>
      <c r="AM96" s="48">
        <v>214.8041348953297</v>
      </c>
      <c r="AN96" s="48">
        <v>-12.284648903031631</v>
      </c>
      <c r="AO96" s="48">
        <v>-39.484441993721674</v>
      </c>
      <c r="AP96" s="48">
        <v>-8.8317668338258528</v>
      </c>
      <c r="AQ96" s="48">
        <v>101.77321283373939</v>
      </c>
      <c r="AR96" s="48">
        <v>-32.033356849763948</v>
      </c>
      <c r="AS96" s="48">
        <v>48.270116277619771</v>
      </c>
      <c r="AT96" s="48">
        <v>30.009212527566682</v>
      </c>
      <c r="AU96" s="48">
        <v>-4.3962022724302514</v>
      </c>
      <c r="AV96" s="48">
        <v>50.649595029397744</v>
      </c>
      <c r="AW96" s="48">
        <v>-181.76358598703735</v>
      </c>
      <c r="AX96" s="48">
        <v>156.44067230044482</v>
      </c>
      <c r="AY96" s="48">
        <v>-165.61898512268442</v>
      </c>
      <c r="AZ96" s="48">
        <v>37.609293922413251</v>
      </c>
      <c r="BA96" s="48">
        <v>-17.38654488629701</v>
      </c>
      <c r="BB96" s="48">
        <v>-21.880208111092145</v>
      </c>
      <c r="BC96" s="48">
        <v>32.780339095317444</v>
      </c>
      <c r="BD96" s="48">
        <v>-5.1446015334434776</v>
      </c>
      <c r="BE96" s="48">
        <v>15.95504109627457</v>
      </c>
      <c r="BF96" s="48">
        <v>-10.994119671239801</v>
      </c>
      <c r="BG96" s="48">
        <v>67.174214144087571</v>
      </c>
      <c r="BH96" s="48">
        <v>-187.20238443229474</v>
      </c>
      <c r="BI96" s="48">
        <v>147.64276190510202</v>
      </c>
      <c r="BJ96" s="48">
        <v>-136.07107118671132</v>
      </c>
      <c r="BK96" s="48">
        <v>139.24967438331774</v>
      </c>
      <c r="BL96" s="48">
        <v>11.042633698130203</v>
      </c>
      <c r="BM96" s="48">
        <v>-80.386778562817398</v>
      </c>
      <c r="BN96" s="48">
        <v>78.136523266097868</v>
      </c>
      <c r="BO96" s="48">
        <v>15.375205451754127</v>
      </c>
      <c r="BP96" s="48">
        <v>-64.605844355038073</v>
      </c>
      <c r="BQ96" s="48">
        <v>-70.240218876323183</v>
      </c>
      <c r="BR96" s="48">
        <v>32.733342585507543</v>
      </c>
      <c r="BS96" s="48">
        <v>-42.253067038072658</v>
      </c>
      <c r="BT96" s="48">
        <v>-53.961152923782663</v>
      </c>
      <c r="BU96" s="48">
        <v>-174.57343573556352</v>
      </c>
      <c r="BV96" s="48">
        <v>-163.58299917300002</v>
      </c>
      <c r="BW96" s="48">
        <v>257.77682169000002</v>
      </c>
      <c r="BX96" s="48">
        <v>-409.04623525999995</v>
      </c>
      <c r="BY96" s="48">
        <v>458.10664962900029</v>
      </c>
      <c r="BZ96" s="48">
        <v>741.8947214389998</v>
      </c>
      <c r="CA96" s="48">
        <v>218.12363680000027</v>
      </c>
      <c r="CB96" s="48">
        <v>127.45259163600009</v>
      </c>
      <c r="CC96" s="48">
        <v>-24.479358012000205</v>
      </c>
      <c r="CD96" s="48">
        <v>155.21189829199986</v>
      </c>
      <c r="CE96" s="48">
        <v>257.21798708799986</v>
      </c>
      <c r="CF96" s="48">
        <v>871.22095521499989</v>
      </c>
      <c r="CG96" s="48">
        <v>-1455.907447561</v>
      </c>
      <c r="CH96" s="48">
        <v>70.027220171999943</v>
      </c>
      <c r="CI96" s="48">
        <v>197.15877450699995</v>
      </c>
      <c r="CJ96" s="48">
        <v>398.6903144690001</v>
      </c>
      <c r="CK96" s="48">
        <v>-481.45183031099936</v>
      </c>
      <c r="CL96" s="48">
        <v>336.7080946519996</v>
      </c>
      <c r="CM96" s="48">
        <v>-213.19419610399979</v>
      </c>
      <c r="CN96" s="48">
        <v>-233.68047797400033</v>
      </c>
      <c r="CO96" s="48">
        <v>-106.82712275999998</v>
      </c>
      <c r="CP96" s="48">
        <v>-39.149224282000375</v>
      </c>
      <c r="CQ96" s="48">
        <v>47.59420993800012</v>
      </c>
      <c r="CR96" s="48">
        <v>-530.57428248399924</v>
      </c>
      <c r="CS96" s="48">
        <v>-791.37699263600121</v>
      </c>
      <c r="CT96" s="48">
        <v>19.658371127000009</v>
      </c>
      <c r="CU96" s="48">
        <v>147.8359856280002</v>
      </c>
      <c r="CV96" s="48">
        <v>-226.93607319800037</v>
      </c>
      <c r="CW96" s="48">
        <v>-102.39124223800098</v>
      </c>
      <c r="CX96" s="48">
        <v>418.64707965499952</v>
      </c>
      <c r="CY96" s="48">
        <v>399.04661064100111</v>
      </c>
      <c r="CZ96" s="48">
        <v>483.05084246599961</v>
      </c>
      <c r="DA96" s="48">
        <v>258.88521296300001</v>
      </c>
      <c r="DB96" s="48">
        <v>201.12631789899967</v>
      </c>
      <c r="DC96" s="48">
        <v>502.95419362100091</v>
      </c>
      <c r="DD96" s="48">
        <v>204.20131390299912</v>
      </c>
      <c r="DE96" s="48">
        <v>-2058.5310142649996</v>
      </c>
      <c r="DF96" s="48">
        <v>127.99256872899986</v>
      </c>
      <c r="DG96" s="48">
        <v>-266.47151723399855</v>
      </c>
      <c r="DH96" s="48">
        <v>-425.52656437200062</v>
      </c>
      <c r="DI96" s="48">
        <v>16.628010265999052</v>
      </c>
      <c r="DJ96" s="48">
        <v>366.71908905600094</v>
      </c>
      <c r="DK96" s="48">
        <v>-50.30490211000091</v>
      </c>
      <c r="DL96" s="48">
        <v>-6.0159134180000535</v>
      </c>
      <c r="DM96" s="48">
        <v>298.68276743300083</v>
      </c>
      <c r="DN96" s="48">
        <v>62.37716213200008</v>
      </c>
      <c r="DO96" s="48">
        <v>211.73421883500106</v>
      </c>
      <c r="DP96" s="48">
        <v>-400.22468026999979</v>
      </c>
      <c r="DQ96" s="48">
        <v>-1792.5486840780022</v>
      </c>
      <c r="DR96" s="48">
        <v>1010.9257094389998</v>
      </c>
      <c r="DS96" s="48">
        <v>56.957625651999621</v>
      </c>
      <c r="DT96" s="48">
        <v>-580.34865736199947</v>
      </c>
      <c r="DU96" s="48">
        <v>753.78044826200062</v>
      </c>
      <c r="DV96" s="48">
        <v>-139.71655882799976</v>
      </c>
      <c r="DW96" s="48">
        <v>-136.72440368900021</v>
      </c>
      <c r="DX96" s="48">
        <v>-286.87114252900142</v>
      </c>
      <c r="DY96" s="48">
        <v>-110.64046827699792</v>
      </c>
      <c r="DZ96" s="48">
        <v>503.21159003699853</v>
      </c>
      <c r="EA96" s="48">
        <v>118.83889334700191</v>
      </c>
      <c r="EB96" s="48">
        <v>-31.237883556000043</v>
      </c>
      <c r="EC96" s="48">
        <v>-1618.8945106410004</v>
      </c>
      <c r="ED96" s="48">
        <v>-427.75599175499985</v>
      </c>
      <c r="EE96" s="48">
        <v>-69.435683381999411</v>
      </c>
      <c r="EF96" s="48">
        <v>-13.17845517000066</v>
      </c>
      <c r="EG96" s="48">
        <v>141.69403413300054</v>
      </c>
      <c r="EH96" s="48">
        <v>1185.9858535559993</v>
      </c>
      <c r="EI96" s="48">
        <v>576.60936877700101</v>
      </c>
      <c r="EJ96" s="48">
        <v>-499.08848643100009</v>
      </c>
      <c r="EK96" s="48">
        <v>3781.9124093599999</v>
      </c>
      <c r="EL96" s="48">
        <v>-933.71398655700114</v>
      </c>
      <c r="EM96" s="48">
        <v>215.65316996300129</v>
      </c>
      <c r="EN96" s="48">
        <v>-957.05022477700118</v>
      </c>
      <c r="EO96" s="48">
        <v>-1366.4567244319999</v>
      </c>
      <c r="EP96" s="48">
        <v>-705.70504372535709</v>
      </c>
      <c r="EQ96" s="48">
        <v>82.620203871117326</v>
      </c>
      <c r="ER96" s="48">
        <v>41.575363550446525</v>
      </c>
      <c r="ES96" s="48">
        <v>299.54535529255168</v>
      </c>
      <c r="ET96" s="48">
        <v>-92.799307740286878</v>
      </c>
      <c r="EU96" s="48">
        <v>-93.33409247451155</v>
      </c>
      <c r="EV96" s="48">
        <v>-120.5842512374611</v>
      </c>
      <c r="EW96" s="48">
        <v>-196.902155232593</v>
      </c>
      <c r="EX96" s="48">
        <v>-263.34660307127558</v>
      </c>
      <c r="EY96" s="48">
        <v>66.413148632079995</v>
      </c>
      <c r="EZ96" s="48">
        <v>7.6790942313092501</v>
      </c>
      <c r="FA96" s="48">
        <v>-118.83022723953138</v>
      </c>
      <c r="FB96" s="48">
        <v>-566.73201739594253</v>
      </c>
      <c r="FC96" s="48">
        <v>-4.6507754727833799</v>
      </c>
      <c r="FD96" s="48">
        <v>204.65397589858685</v>
      </c>
      <c r="FE96" s="48">
        <v>327.89287059230742</v>
      </c>
      <c r="FF96" s="48">
        <v>-634.15109731939754</v>
      </c>
      <c r="FG96" s="48">
        <v>535.3000682146569</v>
      </c>
      <c r="FH96" s="48">
        <v>-255.66531009343791</v>
      </c>
      <c r="FI96" s="48">
        <v>390.00604564524775</v>
      </c>
      <c r="FJ96" s="48">
        <v>60.816242483999964</v>
      </c>
      <c r="FK96" s="48">
        <v>-570.43226632599999</v>
      </c>
      <c r="FL96" s="48">
        <v>409.84929284299966</v>
      </c>
      <c r="FM96" s="48">
        <v>-399.57576030699954</v>
      </c>
      <c r="FN96" s="48">
        <v>-369.79985981608422</v>
      </c>
      <c r="FO96" s="48">
        <v>223.81764473379229</v>
      </c>
      <c r="FP96" s="48">
        <v>139.77775183554377</v>
      </c>
      <c r="FQ96" s="48">
        <v>524.20117149354758</v>
      </c>
      <c r="FR96" s="48">
        <v>-278.19427888591838</v>
      </c>
      <c r="FS96" s="48">
        <v>68.331163824954785</v>
      </c>
      <c r="FT96" s="48">
        <v>-72.517084188782547</v>
      </c>
      <c r="FU96" s="48">
        <v>-19.147271311936038</v>
      </c>
      <c r="FV96" s="48">
        <v>-60.499227655813996</v>
      </c>
      <c r="FW96" s="48">
        <v>19.376172709449037</v>
      </c>
      <c r="FX96" s="48">
        <v>22.634492967384972</v>
      </c>
      <c r="FY96" s="48">
        <v>238.5104497670284</v>
      </c>
      <c r="FZ96" s="48">
        <v>812.88551518403699</v>
      </c>
      <c r="GA96" s="48">
        <v>-248.90663942661874</v>
      </c>
      <c r="GB96" s="6">
        <v>-54.793061830335773</v>
      </c>
      <c r="GC96" s="6">
        <v>149.21530164039575</v>
      </c>
      <c r="GD96" s="6">
        <v>178.081426995622</v>
      </c>
      <c r="GE96" s="6">
        <v>122.50971253167575</v>
      </c>
      <c r="GF96" s="6">
        <v>-208.90860607537547</v>
      </c>
      <c r="GG96" s="6">
        <v>107.77868937973693</v>
      </c>
      <c r="GH96" s="6">
        <v>173.80683228900065</v>
      </c>
      <c r="GI96" s="6">
        <v>-281.88809980999974</v>
      </c>
      <c r="GJ96" s="6">
        <v>788.99477232599986</v>
      </c>
      <c r="GK96" s="6">
        <v>-1929.6013251489994</v>
      </c>
      <c r="GL96" s="7">
        <v>639.38464288101727</v>
      </c>
      <c r="GM96" s="7">
        <v>-381.23376290782289</v>
      </c>
      <c r="GN96" s="7">
        <v>58.448544386515096</v>
      </c>
      <c r="GO96" s="7">
        <v>65.544937916335272</v>
      </c>
      <c r="GP96" s="7">
        <v>-28.64535024216724</v>
      </c>
      <c r="GQ96" s="7">
        <v>90.94391382689804</v>
      </c>
      <c r="GR96" s="7">
        <v>107.14537386895529</v>
      </c>
      <c r="GS96" s="7">
        <v>-215.57405337708082</v>
      </c>
      <c r="GT96" s="7">
        <v>-160.94429217398695</v>
      </c>
      <c r="GU96" s="7">
        <v>-138.75426911321983</v>
      </c>
      <c r="GV96" s="7">
        <v>197.19942730300556</v>
      </c>
      <c r="GW96" s="7">
        <v>-71.766708619216047</v>
      </c>
      <c r="GX96" s="158">
        <v>960.5947279644065</v>
      </c>
      <c r="GY96" s="158">
        <v>175.22010403724482</v>
      </c>
      <c r="GZ96" s="158">
        <v>-487.4755044343915</v>
      </c>
      <c r="HA96" s="158">
        <v>-4862.6355861897136</v>
      </c>
      <c r="HB96" s="158">
        <v>1101.0024816602906</v>
      </c>
      <c r="HC96" s="158">
        <v>-268.90959841779613</v>
      </c>
      <c r="HD96" s="158">
        <v>1294.5984424985097</v>
      </c>
      <c r="HE96" s="158">
        <v>337.10061068694358</v>
      </c>
      <c r="HF96" s="158">
        <v>84.803435375305298</v>
      </c>
      <c r="HG96" s="158">
        <v>870.338254806691</v>
      </c>
      <c r="HH96" s="158">
        <v>1284.0032429677758</v>
      </c>
      <c r="HI96" s="158">
        <v>245.79583730615104</v>
      </c>
      <c r="HJ96" s="163">
        <v>1733.9195702505208</v>
      </c>
      <c r="HK96" s="163">
        <v>413.7793460851525</v>
      </c>
      <c r="HL96" s="163">
        <v>756.7178617992779</v>
      </c>
      <c r="HM96" s="163">
        <v>-531.86118927008897</v>
      </c>
      <c r="HN96" s="163">
        <v>-255.89022978062877</v>
      </c>
      <c r="HO96" s="163">
        <v>-65.921834517135494</v>
      </c>
      <c r="HP96" s="163">
        <v>-15.020396506549446</v>
      </c>
      <c r="HQ96" s="163">
        <v>387.97020380466455</v>
      </c>
      <c r="HR96" s="163">
        <v>226.9299582357304</v>
      </c>
      <c r="HS96" s="163">
        <v>-795.4543156576367</v>
      </c>
      <c r="HT96" s="163">
        <v>565.95476095721801</v>
      </c>
      <c r="HU96" s="163">
        <v>-449.06298196935086</v>
      </c>
      <c r="HV96" s="163">
        <v>-626.18356866138834</v>
      </c>
      <c r="HW96" s="163">
        <v>-1277.6715991295098</v>
      </c>
      <c r="HX96" s="163">
        <v>60.244446574570759</v>
      </c>
      <c r="HY96" s="163">
        <v>95.235094007025765</v>
      </c>
      <c r="HZ96" s="163">
        <v>105.9917709088154</v>
      </c>
      <c r="IA96" s="163">
        <v>132.32019248310024</v>
      </c>
      <c r="IB96" s="163">
        <v>105.87893588732999</v>
      </c>
      <c r="IC96" s="163">
        <v>-140.15861550696434</v>
      </c>
      <c r="ID96" s="163">
        <v>-66.743894041567955</v>
      </c>
      <c r="IE96" s="163">
        <v>-677.05057207272034</v>
      </c>
      <c r="IF96" s="163">
        <v>108.12913452236918</v>
      </c>
      <c r="IG96" s="163">
        <v>124.1074063494558</v>
      </c>
      <c r="IH96" s="158">
        <v>1775.6617577482759</v>
      </c>
      <c r="II96" s="158">
        <v>-1711.281488382097</v>
      </c>
      <c r="IJ96" s="158">
        <v>-27.798960203884917</v>
      </c>
      <c r="IK96" s="158">
        <v>157.56050534499957</v>
      </c>
      <c r="IL96" s="158">
        <v>-2.5367749890006621</v>
      </c>
      <c r="IM96" s="158">
        <v>18.412263397000544</v>
      </c>
      <c r="IN96" s="158">
        <v>2473.5819938729996</v>
      </c>
      <c r="IO96" s="158"/>
      <c r="IP96" s="158"/>
      <c r="IQ96" s="158"/>
      <c r="IR96" s="158"/>
      <c r="IS96" s="158"/>
    </row>
    <row r="97" spans="2:183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</row>
    <row r="98" spans="2:183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FB98" s="47">
        <v>-102.98202702900016</v>
      </c>
      <c r="FC98" s="47">
        <v>128.1830221849998</v>
      </c>
      <c r="FD98" s="47">
        <v>423.71009426700039</v>
      </c>
      <c r="FE98" s="47">
        <v>-100.14005148799993</v>
      </c>
      <c r="FF98" s="47">
        <v>55.996701161999795</v>
      </c>
      <c r="FG98" s="47">
        <v>288.4906434369999</v>
      </c>
      <c r="FH98" s="47">
        <v>394.23271163900012</v>
      </c>
      <c r="FI98" s="47">
        <v>-169.58163056900028</v>
      </c>
      <c r="FJ98" s="47">
        <v>-107.13316715599996</v>
      </c>
      <c r="FK98" s="47">
        <v>546.88989490500001</v>
      </c>
      <c r="FL98" s="47">
        <v>-348.65640438700007</v>
      </c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</row>
    <row r="99" spans="2:183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</row>
    <row r="100" spans="2:18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FB100" s="14"/>
      <c r="FC100" s="14"/>
      <c r="FD100" s="51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</row>
    <row r="101" spans="2:18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FB101" s="52"/>
      <c r="FC101" s="52"/>
      <c r="FD101" s="52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</row>
    <row r="102" spans="2:183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</row>
    <row r="103" spans="2:183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</row>
    <row r="104" spans="2:183" x14ac:dyDescent="0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</row>
    <row r="105" spans="2:183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</row>
    <row r="106" spans="2:183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FB106" s="47"/>
      <c r="FC106" s="47"/>
      <c r="FD106" s="47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</row>
    <row r="107" spans="2:183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FB107" s="47"/>
      <c r="FC107" s="47"/>
      <c r="FD107" s="47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</row>
    <row r="108" spans="2:183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FB108" s="47"/>
      <c r="FC108" s="47"/>
      <c r="FD108" s="47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</row>
    <row r="109" spans="2:183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FB109" s="52"/>
      <c r="FC109" s="52"/>
      <c r="FD109" s="52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</row>
    <row r="110" spans="2:183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</row>
    <row r="111" spans="2:183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2:183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2:13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2:13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2:13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2:13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2:13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2:13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2:13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2:13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2:13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2:13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2:13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38"/>
  <sheetViews>
    <sheetView showGridLines="0" topLeftCell="A16" workbookViewId="0">
      <selection activeCell="G35" sqref="G35"/>
    </sheetView>
  </sheetViews>
  <sheetFormatPr baseColWidth="10" defaultColWidth="11.5703125" defaultRowHeight="15" x14ac:dyDescent="0.25"/>
  <cols>
    <col min="3" max="3" width="4.28515625" customWidth="1"/>
    <col min="5" max="5" width="12.28515625" bestFit="1" customWidth="1"/>
    <col min="6" max="6" width="4" customWidth="1"/>
    <col min="8" max="8" width="15.140625" customWidth="1"/>
    <col min="9" max="9" width="4.7109375" customWidth="1"/>
    <col min="10" max="10" width="10.28515625" bestFit="1" customWidth="1"/>
    <col min="11" max="11" width="12.7109375" bestFit="1" customWidth="1"/>
    <col min="12" max="12" width="8" bestFit="1" customWidth="1"/>
    <col min="13" max="13" width="21.7109375" hidden="1" customWidth="1"/>
    <col min="14" max="14" width="4.5703125" customWidth="1"/>
  </cols>
  <sheetData>
    <row r="2" spans="1:21" ht="45.75" customHeight="1" x14ac:dyDescent="0.25">
      <c r="A2" s="53" t="s">
        <v>66</v>
      </c>
      <c r="B2" s="54" t="s">
        <v>67</v>
      </c>
      <c r="C2" s="55"/>
      <c r="D2" s="56" t="s">
        <v>68</v>
      </c>
      <c r="E2" s="56" t="s">
        <v>69</v>
      </c>
      <c r="F2" s="55"/>
      <c r="G2" s="56" t="s">
        <v>68</v>
      </c>
      <c r="H2" s="57" t="s">
        <v>70</v>
      </c>
      <c r="J2" s="67" t="s">
        <v>68</v>
      </c>
      <c r="K2" s="67" t="s">
        <v>83</v>
      </c>
      <c r="L2" s="67" t="s">
        <v>67</v>
      </c>
      <c r="M2" t="s">
        <v>171</v>
      </c>
    </row>
    <row r="3" spans="1:21" x14ac:dyDescent="0.25">
      <c r="A3" s="58">
        <v>1</v>
      </c>
      <c r="B3" s="59" t="s">
        <v>71</v>
      </c>
      <c r="D3" s="60">
        <v>2003</v>
      </c>
      <c r="E3" s="195">
        <v>49411.959699781924</v>
      </c>
      <c r="G3" s="60">
        <v>2003</v>
      </c>
      <c r="H3" s="61">
        <v>6435.5050000000001</v>
      </c>
      <c r="J3">
        <v>2020</v>
      </c>
      <c r="K3" s="155" t="s">
        <v>197</v>
      </c>
      <c r="L3" t="s">
        <v>77</v>
      </c>
      <c r="M3" s="65">
        <v>6771.0974251965126</v>
      </c>
      <c r="S3" s="65"/>
      <c r="U3" s="65"/>
    </row>
    <row r="4" spans="1:21" x14ac:dyDescent="0.25">
      <c r="A4" s="58">
        <v>2</v>
      </c>
      <c r="B4" s="59" t="s">
        <v>72</v>
      </c>
      <c r="D4" s="60">
        <v>2004</v>
      </c>
      <c r="E4" s="195">
        <v>57501.991731711008</v>
      </c>
      <c r="G4" s="60">
        <v>2004</v>
      </c>
      <c r="H4" s="61">
        <v>5968.743993506494</v>
      </c>
      <c r="J4">
        <v>2020</v>
      </c>
      <c r="K4" s="155" t="s">
        <v>196</v>
      </c>
      <c r="L4" t="s">
        <v>76</v>
      </c>
      <c r="M4" s="65">
        <v>6771.0974251965126</v>
      </c>
      <c r="O4" s="156" t="s">
        <v>67</v>
      </c>
      <c r="P4" s="156" t="s">
        <v>68</v>
      </c>
      <c r="Q4" s="156" t="s">
        <v>83</v>
      </c>
      <c r="S4" s="65"/>
      <c r="U4" s="65"/>
    </row>
    <row r="5" spans="1:21" x14ac:dyDescent="0.25">
      <c r="A5" s="58">
        <v>3</v>
      </c>
      <c r="B5" s="59" t="s">
        <v>73</v>
      </c>
      <c r="D5" s="60">
        <v>2005</v>
      </c>
      <c r="E5" s="195">
        <v>66335.828408449219</v>
      </c>
      <c r="G5" s="60">
        <v>2005</v>
      </c>
      <c r="H5" s="61">
        <v>6164.4231601731617</v>
      </c>
      <c r="J5">
        <v>2020</v>
      </c>
      <c r="K5" s="155" t="s">
        <v>195</v>
      </c>
      <c r="L5" t="s">
        <v>75</v>
      </c>
      <c r="M5" s="65">
        <v>6771.0974251965126</v>
      </c>
      <c r="O5" s="157" t="str">
        <f>VLOOKUP(MAX(J3:J100),$J$3:$M$100,2,0)</f>
        <v>jul</v>
      </c>
      <c r="P5" s="157" t="str">
        <f>MID(MAX(J3:J100),3,2)</f>
        <v>23</v>
      </c>
      <c r="Q5" s="157" t="str">
        <f>O5&amp;"-"&amp;P5</f>
        <v>jul-23</v>
      </c>
      <c r="S5" s="65" t="str">
        <f>VLOOKUP(MAX(J3:J100),$J$3:$M$100,3,0)</f>
        <v>Julio</v>
      </c>
      <c r="T5">
        <f>MAX(J3:J100)</f>
        <v>2023</v>
      </c>
      <c r="U5" s="196" t="str">
        <f>S5&amp;" "&amp;T5</f>
        <v>Julio 2023</v>
      </c>
    </row>
    <row r="6" spans="1:21" x14ac:dyDescent="0.25">
      <c r="A6" s="58">
        <v>4</v>
      </c>
      <c r="B6" s="59" t="s">
        <v>74</v>
      </c>
      <c r="D6" s="60">
        <v>2006</v>
      </c>
      <c r="E6" s="195">
        <v>75681.657797839813</v>
      </c>
      <c r="G6" s="60">
        <v>2006</v>
      </c>
      <c r="H6" s="61">
        <v>5620.3541571732358</v>
      </c>
      <c r="J6">
        <v>2020</v>
      </c>
      <c r="K6" s="155" t="s">
        <v>194</v>
      </c>
      <c r="L6" t="s">
        <v>74</v>
      </c>
      <c r="M6" s="65">
        <v>6771.0974251965126</v>
      </c>
      <c r="O6" s="157" t="str">
        <f>VLOOKUP(MAX(J3:J100)-1,$J$3:$M$100,2,0)</f>
        <v>jul</v>
      </c>
      <c r="P6" s="157" t="str">
        <f>MID(MAX(J3:J100)-1,3,2)</f>
        <v>22</v>
      </c>
      <c r="Q6" s="157" t="str">
        <f>O6&amp;"-"&amp;P6</f>
        <v>jul-22</v>
      </c>
      <c r="S6" s="65"/>
      <c r="U6" s="65"/>
    </row>
    <row r="7" spans="1:21" x14ac:dyDescent="0.25">
      <c r="A7" s="58">
        <v>5</v>
      </c>
      <c r="B7" s="59" t="s">
        <v>75</v>
      </c>
      <c r="D7" s="60">
        <v>2007</v>
      </c>
      <c r="E7" s="195">
        <v>89866.048799896729</v>
      </c>
      <c r="G7" s="60">
        <v>2007</v>
      </c>
      <c r="H7" s="61">
        <v>5019.7474025148513</v>
      </c>
      <c r="J7">
        <v>2020</v>
      </c>
      <c r="K7" s="155" t="s">
        <v>193</v>
      </c>
      <c r="L7" t="s">
        <v>73</v>
      </c>
      <c r="M7" s="65">
        <v>6771.0974251965126</v>
      </c>
      <c r="S7" s="65"/>
      <c r="U7" s="65"/>
    </row>
    <row r="8" spans="1:21" x14ac:dyDescent="0.25">
      <c r="A8" s="58">
        <v>6</v>
      </c>
      <c r="B8" s="59" t="s">
        <v>76</v>
      </c>
      <c r="D8" s="60">
        <v>2008</v>
      </c>
      <c r="E8" s="195">
        <v>107403.59062806917</v>
      </c>
      <c r="G8" s="60">
        <v>2008</v>
      </c>
      <c r="H8" s="61">
        <v>4347.2092327326882</v>
      </c>
      <c r="J8">
        <v>2020</v>
      </c>
      <c r="K8" s="155" t="s">
        <v>192</v>
      </c>
      <c r="L8" t="s">
        <v>72</v>
      </c>
      <c r="M8" s="65">
        <v>6771.0974251965126</v>
      </c>
      <c r="S8" s="65"/>
      <c r="U8" s="65"/>
    </row>
    <row r="9" spans="1:21" x14ac:dyDescent="0.25">
      <c r="A9" s="58">
        <v>7</v>
      </c>
      <c r="B9" s="59" t="s">
        <v>77</v>
      </c>
      <c r="D9" s="60">
        <v>2009</v>
      </c>
      <c r="E9" s="195">
        <v>111030.93359014504</v>
      </c>
      <c r="G9" s="60">
        <v>2009</v>
      </c>
      <c r="H9" s="61">
        <v>4956.7737994112422</v>
      </c>
      <c r="J9">
        <v>2020</v>
      </c>
      <c r="K9" s="155" t="s">
        <v>191</v>
      </c>
      <c r="L9" t="s">
        <v>71</v>
      </c>
      <c r="M9" s="65">
        <v>6771.0974251965126</v>
      </c>
      <c r="S9" s="65"/>
      <c r="U9" s="65"/>
    </row>
    <row r="10" spans="1:21" x14ac:dyDescent="0.25">
      <c r="A10" s="58">
        <v>8</v>
      </c>
      <c r="B10" s="59" t="s">
        <v>78</v>
      </c>
      <c r="D10" s="60">
        <v>2010</v>
      </c>
      <c r="E10" s="195">
        <v>129092.8834800366</v>
      </c>
      <c r="G10" s="60">
        <v>2010</v>
      </c>
      <c r="H10" s="61">
        <v>4733.6298160173164</v>
      </c>
      <c r="J10">
        <v>2021</v>
      </c>
      <c r="K10" s="155" t="s">
        <v>197</v>
      </c>
      <c r="L10" t="s">
        <v>77</v>
      </c>
      <c r="M10" s="65">
        <v>6774.1627348484899</v>
      </c>
      <c r="S10" s="65"/>
      <c r="U10" s="65"/>
    </row>
    <row r="11" spans="1:21" x14ac:dyDescent="0.25">
      <c r="A11" s="58">
        <v>9</v>
      </c>
      <c r="B11" s="59" t="s">
        <v>79</v>
      </c>
      <c r="D11" s="60">
        <v>2011</v>
      </c>
      <c r="E11" s="195">
        <v>141486.44939257129</v>
      </c>
      <c r="G11" s="60">
        <v>2011</v>
      </c>
      <c r="H11" s="61">
        <v>4187.3393635604152</v>
      </c>
      <c r="J11">
        <v>2021</v>
      </c>
      <c r="K11" s="155" t="s">
        <v>196</v>
      </c>
      <c r="L11" t="s">
        <v>76</v>
      </c>
      <c r="M11" s="65">
        <v>6774.1627348484899</v>
      </c>
      <c r="S11" s="65"/>
      <c r="U11" s="65"/>
    </row>
    <row r="12" spans="1:21" x14ac:dyDescent="0.25">
      <c r="A12" s="58">
        <v>10</v>
      </c>
      <c r="B12" s="59" t="s">
        <v>80</v>
      </c>
      <c r="D12" s="60">
        <v>2012</v>
      </c>
      <c r="E12" s="195">
        <v>147225.50609466466</v>
      </c>
      <c r="G12" s="60">
        <v>2012</v>
      </c>
      <c r="H12" s="61">
        <v>4418.1935489342322</v>
      </c>
      <c r="J12">
        <v>2021</v>
      </c>
      <c r="K12" s="155" t="s">
        <v>195</v>
      </c>
      <c r="L12" t="s">
        <v>75</v>
      </c>
      <c r="M12" s="65">
        <v>6774.1627348484899</v>
      </c>
      <c r="S12" s="65"/>
      <c r="U12" s="65"/>
    </row>
    <row r="13" spans="1:21" x14ac:dyDescent="0.25">
      <c r="A13" s="58">
        <v>11</v>
      </c>
      <c r="B13" s="59" t="s">
        <v>81</v>
      </c>
      <c r="D13" s="60">
        <v>2013</v>
      </c>
      <c r="E13" s="195">
        <v>166350.80510745419</v>
      </c>
      <c r="G13" s="60">
        <v>2013</v>
      </c>
      <c r="H13" s="61">
        <v>4303.5727905966605</v>
      </c>
      <c r="J13">
        <v>2021</v>
      </c>
      <c r="K13" s="155" t="s">
        <v>194</v>
      </c>
      <c r="L13" t="s">
        <v>74</v>
      </c>
      <c r="M13" s="65">
        <v>6774.1627348484899</v>
      </c>
      <c r="S13" s="65"/>
      <c r="U13" s="65"/>
    </row>
    <row r="14" spans="1:21" x14ac:dyDescent="0.25">
      <c r="A14" s="62">
        <v>12</v>
      </c>
      <c r="B14" s="63" t="s">
        <v>82</v>
      </c>
      <c r="D14" s="60">
        <v>2014</v>
      </c>
      <c r="E14" s="195">
        <v>180174.06096624577</v>
      </c>
      <c r="G14" s="60">
        <v>2014</v>
      </c>
      <c r="H14" s="61">
        <v>4462.2382870900065</v>
      </c>
      <c r="J14">
        <v>2021</v>
      </c>
      <c r="K14" s="155" t="s">
        <v>193</v>
      </c>
      <c r="L14" t="s">
        <v>73</v>
      </c>
      <c r="M14" s="65">
        <v>6774.1627348484899</v>
      </c>
      <c r="S14" s="65"/>
      <c r="U14" s="65"/>
    </row>
    <row r="15" spans="1:21" x14ac:dyDescent="0.25">
      <c r="D15" s="60">
        <v>2015</v>
      </c>
      <c r="E15" s="195">
        <v>188477.32697742901</v>
      </c>
      <c r="G15" s="60">
        <v>2015</v>
      </c>
      <c r="H15" s="61">
        <v>5204.92080811087</v>
      </c>
      <c r="J15">
        <v>2021</v>
      </c>
      <c r="K15" s="155" t="s">
        <v>192</v>
      </c>
      <c r="L15" t="s">
        <v>72</v>
      </c>
      <c r="M15" s="65">
        <v>6774.1627348484899</v>
      </c>
      <c r="S15" s="65"/>
      <c r="U15" s="65"/>
    </row>
    <row r="16" spans="1:21" x14ac:dyDescent="0.25">
      <c r="D16" s="60">
        <v>2016</v>
      </c>
      <c r="E16" s="195">
        <v>204647.27307504832</v>
      </c>
      <c r="G16" s="60">
        <v>2016</v>
      </c>
      <c r="H16" s="61">
        <v>5670.5408979978356</v>
      </c>
      <c r="J16">
        <v>2021</v>
      </c>
      <c r="K16" s="155" t="s">
        <v>191</v>
      </c>
      <c r="L16" t="s">
        <v>71</v>
      </c>
      <c r="M16" s="65">
        <v>6774.1627348484899</v>
      </c>
      <c r="S16" s="65"/>
      <c r="U16" s="65"/>
    </row>
    <row r="17" spans="4:21" x14ac:dyDescent="0.25">
      <c r="D17" s="60">
        <v>2017</v>
      </c>
      <c r="E17" s="195">
        <v>219122.27720283097</v>
      </c>
      <c r="G17" s="60">
        <v>2017</v>
      </c>
      <c r="H17" s="61">
        <v>5618.9334516428025</v>
      </c>
      <c r="J17">
        <v>2022</v>
      </c>
      <c r="K17" s="155" t="s">
        <v>197</v>
      </c>
      <c r="L17" t="s">
        <v>77</v>
      </c>
      <c r="M17" s="65">
        <v>6982.7523777669203</v>
      </c>
      <c r="S17" s="65"/>
      <c r="U17" s="65"/>
    </row>
    <row r="18" spans="4:21" x14ac:dyDescent="0.25">
      <c r="D18" s="60">
        <v>2018</v>
      </c>
      <c r="E18" s="195">
        <v>230576.47747041125</v>
      </c>
      <c r="G18" s="60">
        <v>2018</v>
      </c>
      <c r="H18" s="61">
        <v>5732.1045776589453</v>
      </c>
      <c r="J18">
        <v>2022</v>
      </c>
      <c r="K18" s="155" t="s">
        <v>196</v>
      </c>
      <c r="L18" t="s">
        <v>76</v>
      </c>
      <c r="M18" s="65">
        <v>6982.7523777669203</v>
      </c>
      <c r="S18" s="65"/>
      <c r="U18" s="65"/>
    </row>
    <row r="19" spans="4:21" x14ac:dyDescent="0.25">
      <c r="D19" s="60">
        <v>2019</v>
      </c>
      <c r="E19" s="195">
        <v>236681.49706074136</v>
      </c>
      <c r="G19" s="60">
        <v>2019</v>
      </c>
      <c r="H19" s="61">
        <v>6240.7220576092332</v>
      </c>
      <c r="J19">
        <v>2022</v>
      </c>
      <c r="K19" s="155" t="s">
        <v>195</v>
      </c>
      <c r="L19" t="s">
        <v>75</v>
      </c>
      <c r="M19" s="65">
        <v>6982.7523777669203</v>
      </c>
      <c r="S19" s="65"/>
      <c r="U19" s="65"/>
    </row>
    <row r="20" spans="4:21" x14ac:dyDescent="0.25">
      <c r="D20" s="60">
        <v>2020</v>
      </c>
      <c r="E20" s="195">
        <v>239914.72879376091</v>
      </c>
      <c r="G20" s="60">
        <v>2020</v>
      </c>
      <c r="H20" s="61">
        <v>6771.0974251965126</v>
      </c>
      <c r="J20">
        <v>2022</v>
      </c>
      <c r="K20" s="155" t="s">
        <v>194</v>
      </c>
      <c r="L20" t="s">
        <v>74</v>
      </c>
      <c r="M20" s="65">
        <v>6982.7523777669203</v>
      </c>
      <c r="R20" s="65"/>
      <c r="S20" s="65"/>
      <c r="U20" s="65"/>
    </row>
    <row r="21" spans="4:21" x14ac:dyDescent="0.25">
      <c r="D21" s="60">
        <v>2021</v>
      </c>
      <c r="E21" s="195">
        <v>270633.89619649498</v>
      </c>
      <c r="G21" s="60">
        <v>2021</v>
      </c>
      <c r="H21" s="61">
        <v>6774.1627348484899</v>
      </c>
      <c r="J21">
        <v>2022</v>
      </c>
      <c r="K21" s="155" t="s">
        <v>193</v>
      </c>
      <c r="L21" t="s">
        <v>73</v>
      </c>
      <c r="M21" s="65">
        <v>6982.7523777669203</v>
      </c>
      <c r="R21" s="65"/>
      <c r="S21" s="65"/>
      <c r="U21" s="65"/>
    </row>
    <row r="22" spans="4:21" x14ac:dyDescent="0.25">
      <c r="D22" s="60">
        <v>2022</v>
      </c>
      <c r="E22" s="195">
        <v>291336.45714536484</v>
      </c>
      <c r="G22" s="60">
        <v>2022</v>
      </c>
      <c r="H22" s="61">
        <v>6982.7523777669203</v>
      </c>
      <c r="J22">
        <v>2022</v>
      </c>
      <c r="K22" s="155" t="s">
        <v>192</v>
      </c>
      <c r="L22" t="s">
        <v>72</v>
      </c>
      <c r="M22" s="65">
        <v>6982.7523777669203</v>
      </c>
      <c r="R22" s="65"/>
      <c r="U22" s="65"/>
    </row>
    <row r="23" spans="4:21" x14ac:dyDescent="0.25">
      <c r="D23" s="60">
        <v>2023</v>
      </c>
      <c r="E23" s="198">
        <v>319767.27784220327</v>
      </c>
      <c r="F23" s="65"/>
      <c r="G23" s="60">
        <v>2023</v>
      </c>
      <c r="H23" s="172">
        <v>7277.2004761904755</v>
      </c>
      <c r="J23">
        <v>2022</v>
      </c>
      <c r="K23" s="155" t="s">
        <v>191</v>
      </c>
      <c r="L23" t="s">
        <v>71</v>
      </c>
      <c r="M23" s="65">
        <v>6982.7523777669203</v>
      </c>
    </row>
    <row r="24" spans="4:21" x14ac:dyDescent="0.25">
      <c r="J24">
        <v>2023</v>
      </c>
      <c r="K24" s="155" t="s">
        <v>197</v>
      </c>
      <c r="L24" t="s">
        <v>77</v>
      </c>
      <c r="M24" s="65">
        <v>7277.2004761904755</v>
      </c>
    </row>
    <row r="25" spans="4:21" x14ac:dyDescent="0.25">
      <c r="H25" s="65"/>
      <c r="J25">
        <v>2023</v>
      </c>
      <c r="K25" s="155" t="s">
        <v>196</v>
      </c>
      <c r="L25" t="s">
        <v>76</v>
      </c>
      <c r="M25" s="65">
        <v>7277.2004761904755</v>
      </c>
    </row>
    <row r="26" spans="4:21" x14ac:dyDescent="0.25">
      <c r="F26" s="64"/>
      <c r="G26" s="64"/>
      <c r="H26" s="65"/>
      <c r="I26" s="64"/>
      <c r="J26">
        <v>2023</v>
      </c>
      <c r="K26" s="155" t="s">
        <v>195</v>
      </c>
      <c r="L26" t="s">
        <v>75</v>
      </c>
      <c r="M26" s="65">
        <v>7277.2004761904755</v>
      </c>
    </row>
    <row r="27" spans="4:21" x14ac:dyDescent="0.25">
      <c r="H27" s="65"/>
      <c r="J27">
        <v>2023</v>
      </c>
      <c r="K27" s="155" t="s">
        <v>194</v>
      </c>
      <c r="L27" t="s">
        <v>74</v>
      </c>
      <c r="M27" s="65">
        <v>7277.2004761904755</v>
      </c>
    </row>
    <row r="28" spans="4:21" x14ac:dyDescent="0.25">
      <c r="H28" s="65"/>
      <c r="J28">
        <v>2023</v>
      </c>
      <c r="K28" s="155" t="s">
        <v>193</v>
      </c>
      <c r="L28" t="s">
        <v>73</v>
      </c>
      <c r="M28" s="65">
        <v>7277.2004761904755</v>
      </c>
    </row>
    <row r="29" spans="4:21" x14ac:dyDescent="0.25">
      <c r="H29" s="65"/>
      <c r="J29">
        <v>2023</v>
      </c>
      <c r="K29" s="155" t="s">
        <v>192</v>
      </c>
      <c r="L29" t="s">
        <v>72</v>
      </c>
      <c r="M29" s="65">
        <v>7277.2004761904755</v>
      </c>
    </row>
    <row r="30" spans="4:21" x14ac:dyDescent="0.25">
      <c r="H30" s="65"/>
      <c r="J30">
        <v>2023</v>
      </c>
      <c r="K30" s="155" t="s">
        <v>191</v>
      </c>
      <c r="L30" t="s">
        <v>71</v>
      </c>
      <c r="M30" s="65">
        <v>7277.2004761904755</v>
      </c>
    </row>
    <row r="31" spans="4:21" x14ac:dyDescent="0.25">
      <c r="H31" s="65"/>
    </row>
    <row r="32" spans="4:21" x14ac:dyDescent="0.25">
      <c r="H32" s="65"/>
    </row>
    <row r="33" spans="8:8" x14ac:dyDescent="0.25">
      <c r="H33" s="65"/>
    </row>
    <row r="34" spans="8:8" x14ac:dyDescent="0.25">
      <c r="H34" s="65"/>
    </row>
    <row r="35" spans="8:8" x14ac:dyDescent="0.25">
      <c r="H35" s="65"/>
    </row>
    <row r="36" spans="8:8" x14ac:dyDescent="0.25">
      <c r="H36" s="65"/>
    </row>
    <row r="37" spans="8:8" x14ac:dyDescent="0.25">
      <c r="H37" s="65"/>
    </row>
    <row r="38" spans="8:8" x14ac:dyDescent="0.25">
      <c r="H38" s="65"/>
    </row>
  </sheetData>
  <pageMargins left="0.7" right="0.7" top="0.75" bottom="0.75" header="0.3" footer="0.3"/>
  <pageSetup paperSize="9" orientation="portrait" horizontalDpi="1200" verticalDpi="1200" r:id="rId2"/>
  <drawing r:id="rId3"/>
  <legacy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 2 0 2 2 - 0 5 - 0 1 T 1 8 : 1 2 : 5 6 . 4 7 0 2 9 5 5 - 0 4 : 0 0 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C a l e n d a r i o - 2 e 5 5 e c 6 e - e c f e - 4 7 3 b - a 0 f 2 - a 7 b e c d 0 0 e 9 9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1 0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C a l e n d a r i o - 2 e 5 5 e c 6 e - e c f e - 4 7 3 b - a 0 f 2 - a 7 b e c d 0 0 e 9 9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 A � o < / s t r i n g > < / k e y > < v a l u e > < i n t > 7 4 < / i n t > < / v a l u e > < / i t e m > < i t e m > < k e y > < s t r i n g > N � m e r o   d e   m e s < / s t r i n g > < / k e y > < v a l u e > < i n t > 1 6 5 < / i n t > < / v a l u e > < / i t e m > < i t e m > < k e y > < s t r i n g > M e s < / s t r i n g > < / k e y > < v a l u e > < i n t > 7 6 < / i n t > < / v a l u e > < / i t e m > < i t e m > < k e y > < s t r i n g > M M M - A A A A < / s t r i n g > < / k e y > < v a l u e > < i n t > 1 4 1 < / i n t > < / v a l u e > < / i t e m > < i t e m > < k e y > < s t r i n g > N � m e r o   d e   d � a   d e   l a   s e m a n a < / s t r i n g > < / k e y > < v a l u e > < i n t > 2 6 0 < / i n t > < / v a l u e > < / i t e m > < i t e m > < k e y > < s t r i n g > D � a   d e   l a   s e m a n a < / s t r i n g > < / k e y > < v a l u e > < i n t > 1 7 2 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 C a l e n d a r i o - 2 e 5 5 e c 6 e - e c f e - 4 7 3 b - a 0 f 2 - a 7 b e c d 0 0 e 9 9 5 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i o - 2 e 5 5 e c 6 e - e c f e - 4 7 3 b - a 0 f 2 - a 7 b e c d 0 0 e 9 9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520A2E4E-0DE2-41D8-A1F3-4E044C06BDA1}">
  <ds:schemaRefs/>
</ds:datastoreItem>
</file>

<file path=customXml/itemProps10.xml><?xml version="1.0" encoding="utf-8"?>
<ds:datastoreItem xmlns:ds="http://schemas.openxmlformats.org/officeDocument/2006/customXml" ds:itemID="{08E51D19-2E06-4AAD-A876-484C0F00036C}">
  <ds:schemaRefs/>
</ds:datastoreItem>
</file>

<file path=customXml/itemProps11.xml><?xml version="1.0" encoding="utf-8"?>
<ds:datastoreItem xmlns:ds="http://schemas.openxmlformats.org/officeDocument/2006/customXml" ds:itemID="{C9ED2703-034F-4E3F-8390-7F59E2A9AA6C}">
  <ds:schemaRefs/>
</ds:datastoreItem>
</file>

<file path=customXml/itemProps12.xml><?xml version="1.0" encoding="utf-8"?>
<ds:datastoreItem xmlns:ds="http://schemas.openxmlformats.org/officeDocument/2006/customXml" ds:itemID="{AB6881DC-FBD3-4574-A7C0-855830DB3323}">
  <ds:schemaRefs/>
</ds:datastoreItem>
</file>

<file path=customXml/itemProps13.xml><?xml version="1.0" encoding="utf-8"?>
<ds:datastoreItem xmlns:ds="http://schemas.openxmlformats.org/officeDocument/2006/customXml" ds:itemID="{E79C05DC-125D-4105-978D-57DCAE16C8F3}">
  <ds:schemaRefs/>
</ds:datastoreItem>
</file>

<file path=customXml/itemProps14.xml><?xml version="1.0" encoding="utf-8"?>
<ds:datastoreItem xmlns:ds="http://schemas.openxmlformats.org/officeDocument/2006/customXml" ds:itemID="{09DA31A5-2855-46DE-A245-F2BD0AA69D44}">
  <ds:schemaRefs/>
</ds:datastoreItem>
</file>

<file path=customXml/itemProps15.xml><?xml version="1.0" encoding="utf-8"?>
<ds:datastoreItem xmlns:ds="http://schemas.openxmlformats.org/officeDocument/2006/customXml" ds:itemID="{217AB91E-AD52-41E2-B912-281CDA0D17B6}">
  <ds:schemaRefs/>
</ds:datastoreItem>
</file>

<file path=customXml/itemProps16.xml><?xml version="1.0" encoding="utf-8"?>
<ds:datastoreItem xmlns:ds="http://schemas.openxmlformats.org/officeDocument/2006/customXml" ds:itemID="{C0CFDE4F-EE17-40AB-BBE0-A28B70674B90}">
  <ds:schemaRefs/>
</ds:datastoreItem>
</file>

<file path=customXml/itemProps2.xml><?xml version="1.0" encoding="utf-8"?>
<ds:datastoreItem xmlns:ds="http://schemas.openxmlformats.org/officeDocument/2006/customXml" ds:itemID="{8C31DAE3-5F21-4DCF-A926-47905889BF68}">
  <ds:schemaRefs/>
</ds:datastoreItem>
</file>

<file path=customXml/itemProps3.xml><?xml version="1.0" encoding="utf-8"?>
<ds:datastoreItem xmlns:ds="http://schemas.openxmlformats.org/officeDocument/2006/customXml" ds:itemID="{2C48D2A5-D46F-4402-94C2-7C771042B6BE}">
  <ds:schemaRefs/>
</ds:datastoreItem>
</file>

<file path=customXml/itemProps4.xml><?xml version="1.0" encoding="utf-8"?>
<ds:datastoreItem xmlns:ds="http://schemas.openxmlformats.org/officeDocument/2006/customXml" ds:itemID="{2B27D2BE-DB0C-442A-9B9A-319DB9737AF5}">
  <ds:schemaRefs/>
</ds:datastoreItem>
</file>

<file path=customXml/itemProps5.xml><?xml version="1.0" encoding="utf-8"?>
<ds:datastoreItem xmlns:ds="http://schemas.openxmlformats.org/officeDocument/2006/customXml" ds:itemID="{9DE93DF6-EED4-443F-BEFB-DF5CA26D3E86}">
  <ds:schemaRefs/>
</ds:datastoreItem>
</file>

<file path=customXml/itemProps6.xml><?xml version="1.0" encoding="utf-8"?>
<ds:datastoreItem xmlns:ds="http://schemas.openxmlformats.org/officeDocument/2006/customXml" ds:itemID="{68E4673A-CC9A-4463-8FAC-6BAF77E1D203}">
  <ds:schemaRefs/>
</ds:datastoreItem>
</file>

<file path=customXml/itemProps7.xml><?xml version="1.0" encoding="utf-8"?>
<ds:datastoreItem xmlns:ds="http://schemas.openxmlformats.org/officeDocument/2006/customXml" ds:itemID="{39784B48-2F0D-4D5C-85AC-0F6C8D383958}">
  <ds:schemaRefs/>
</ds:datastoreItem>
</file>

<file path=customXml/itemProps8.xml><?xml version="1.0" encoding="utf-8"?>
<ds:datastoreItem xmlns:ds="http://schemas.openxmlformats.org/officeDocument/2006/customXml" ds:itemID="{445DC530-7859-4056-894E-08F6F82B9DD0}">
  <ds:schemaRefs/>
</ds:datastoreItem>
</file>

<file path=customXml/itemProps9.xml><?xml version="1.0" encoding="utf-8"?>
<ds:datastoreItem xmlns:ds="http://schemas.openxmlformats.org/officeDocument/2006/customXml" ds:itemID="{3E711774-95B6-4A82-984E-8287B4BFC2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Informe</vt:lpstr>
      <vt:lpstr>1</vt:lpstr>
      <vt:lpstr>2</vt:lpstr>
      <vt:lpstr>CA Informe</vt:lpstr>
      <vt:lpstr>Situfin serie mensual</vt:lpstr>
      <vt:lpstr>Aux</vt:lpstr>
      <vt:lpstr>'1'!Área_de_impresión</vt:lpstr>
      <vt:lpstr>Meses</vt:lpstr>
      <vt:lpstr>PIBNOMG</vt:lpstr>
      <vt:lpstr>tipo_cambio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DPMF</dc:creator>
  <cp:lastModifiedBy>Luis Benitez</cp:lastModifiedBy>
  <dcterms:created xsi:type="dcterms:W3CDTF">2020-10-13T14:35:46Z</dcterms:created>
  <dcterms:modified xsi:type="dcterms:W3CDTF">2023-08-21T18:06:22Z</dcterms:modified>
</cp:coreProperties>
</file>